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5c86cf6cd79580/Excel-mentor/Trainingen/Excel/"/>
    </mc:Choice>
  </mc:AlternateContent>
  <xr:revisionPtr revIDLastSave="533" documentId="8_{8D9C4557-C52A-4AE5-9867-388627A5FD0A}" xr6:coauthVersionLast="45" xr6:coauthVersionMax="45" xr10:uidLastSave="{D84A07E4-D371-4976-B7D3-7CF78710A417}"/>
  <bookViews>
    <workbookView xWindow="-120" yWindow="-120" windowWidth="29040" windowHeight="15840" firstSheet="4" activeTab="12" xr2:uid="{7E0EF5EB-1EE5-4489-A672-F4E90CDB3739}"/>
  </bookViews>
  <sheets>
    <sheet name="Voorbeeld1" sheetId="1" r:id="rId1"/>
    <sheet name="Tabel" sheetId="13" r:id="rId2"/>
    <sheet name="Verwijzen" sheetId="14" r:id="rId3"/>
    <sheet name="Kopieren" sheetId="2" r:id="rId4"/>
    <sheet name="Kopieren 2" sheetId="10" r:id="rId5"/>
    <sheet name="Vermenigvuldigen" sheetId="15" r:id="rId6"/>
    <sheet name="Tafeltjes van 1-10" sheetId="4" r:id="rId7"/>
    <sheet name="Administratie" sheetId="3" r:id="rId8"/>
    <sheet name="Administratie (2)" sheetId="16" r:id="rId9"/>
    <sheet name="Adressen" sheetId="7" r:id="rId10"/>
    <sheet name="Juristen" sheetId="8" r:id="rId11"/>
    <sheet name="Oefening " sheetId="9" r:id="rId12"/>
    <sheet name="Oefening (opl)" sheetId="12" r:id="rId13"/>
    <sheet name="SOM()" sheetId="17" r:id="rId14"/>
    <sheet name="t Slaatje" sheetId="18" r:id="rId15"/>
  </sheets>
  <definedNames>
    <definedName name="_xlnm._FilterDatabase" localSheetId="7" hidden="1">Administratie!$A$2:$J$30</definedName>
    <definedName name="_xlnm._FilterDatabase" localSheetId="8" hidden="1">'Administratie (2)'!$A$2:$J$30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2" l="1"/>
  <c r="C6" i="12"/>
  <c r="D6" i="12"/>
  <c r="E6" i="12"/>
  <c r="F6" i="12"/>
  <c r="G6" i="12"/>
  <c r="H6" i="12"/>
  <c r="I6" i="12"/>
  <c r="B7" i="12"/>
  <c r="C7" i="12"/>
  <c r="D7" i="12"/>
  <c r="E7" i="12"/>
  <c r="F7" i="12"/>
  <c r="G7" i="12"/>
  <c r="H7" i="12"/>
  <c r="I7" i="12"/>
  <c r="B8" i="12"/>
  <c r="C8" i="12"/>
  <c r="D8" i="12"/>
  <c r="E8" i="12"/>
  <c r="F8" i="12"/>
  <c r="G8" i="12"/>
  <c r="H8" i="12"/>
  <c r="I8" i="12"/>
  <c r="I4" i="12"/>
  <c r="H4" i="12"/>
  <c r="H5" i="12"/>
  <c r="I3" i="12"/>
  <c r="H3" i="12"/>
  <c r="G4" i="12"/>
  <c r="G5" i="12"/>
  <c r="G3" i="12"/>
  <c r="B4" i="12"/>
  <c r="B5" i="12"/>
  <c r="B3" i="12"/>
  <c r="C4" i="12"/>
  <c r="D4" i="12"/>
  <c r="E4" i="12"/>
  <c r="F4" i="12"/>
  <c r="C5" i="12"/>
  <c r="D5" i="12"/>
  <c r="E5" i="12"/>
  <c r="F5" i="12"/>
  <c r="D3" i="12"/>
  <c r="E3" i="12"/>
  <c r="F3" i="12"/>
  <c r="C3" i="12"/>
  <c r="J4" i="18"/>
  <c r="B8" i="17"/>
  <c r="C8" i="17"/>
  <c r="D8" i="17"/>
  <c r="E8" i="17"/>
  <c r="F8" i="17"/>
  <c r="F3" i="16"/>
  <c r="G30" i="16"/>
  <c r="I30" i="16" s="1"/>
  <c r="G29" i="16"/>
  <c r="I29" i="16" s="1"/>
  <c r="G28" i="16"/>
  <c r="I28" i="16" s="1"/>
  <c r="G27" i="16"/>
  <c r="I27" i="16" s="1"/>
  <c r="G26" i="16"/>
  <c r="I26" i="16" s="1"/>
  <c r="I25" i="16"/>
  <c r="G25" i="16"/>
  <c r="H25" i="16" s="1"/>
  <c r="G24" i="16"/>
  <c r="I24" i="16" s="1"/>
  <c r="G23" i="16"/>
  <c r="I23" i="16" s="1"/>
  <c r="G22" i="16"/>
  <c r="I22" i="16" s="1"/>
  <c r="G21" i="16"/>
  <c r="I21" i="16" s="1"/>
  <c r="I20" i="16"/>
  <c r="H20" i="16"/>
  <c r="G20" i="16"/>
  <c r="G19" i="16"/>
  <c r="I19" i="16" s="1"/>
  <c r="G18" i="16"/>
  <c r="I18" i="16" s="1"/>
  <c r="I17" i="16"/>
  <c r="H17" i="16"/>
  <c r="G17" i="16"/>
  <c r="G16" i="16"/>
  <c r="I16" i="16" s="1"/>
  <c r="G15" i="16"/>
  <c r="I15" i="16" s="1"/>
  <c r="G14" i="16"/>
  <c r="I14" i="16" s="1"/>
  <c r="G13" i="16"/>
  <c r="I13" i="16" s="1"/>
  <c r="I12" i="16"/>
  <c r="G12" i="16"/>
  <c r="H12" i="16" s="1"/>
  <c r="G11" i="16"/>
  <c r="I11" i="16" s="1"/>
  <c r="G10" i="16"/>
  <c r="I10" i="16" s="1"/>
  <c r="F4" i="3"/>
  <c r="F5" i="3"/>
  <c r="F6" i="3"/>
  <c r="F7" i="3"/>
  <c r="F8" i="3"/>
  <c r="F9" i="3"/>
  <c r="F3" i="3"/>
  <c r="A4" i="14"/>
  <c r="A3" i="14"/>
  <c r="F4" i="16" l="1"/>
  <c r="F5" i="16"/>
  <c r="G5" i="16" s="1"/>
  <c r="F9" i="16"/>
  <c r="G9" i="16" s="1"/>
  <c r="F8" i="16"/>
  <c r="G8" i="16" s="1"/>
  <c r="H8" i="16" s="1"/>
  <c r="F7" i="16"/>
  <c r="G7" i="16" s="1"/>
  <c r="H7" i="16" s="1"/>
  <c r="F6" i="16"/>
  <c r="G6" i="16" s="1"/>
  <c r="I6" i="16" s="1"/>
  <c r="H19" i="16"/>
  <c r="H24" i="16"/>
  <c r="H28" i="16"/>
  <c r="H11" i="16"/>
  <c r="H16" i="16"/>
  <c r="G4" i="16"/>
  <c r="H4" i="16" s="1"/>
  <c r="H15" i="16"/>
  <c r="H23" i="16"/>
  <c r="H10" i="16"/>
  <c r="H18" i="16"/>
  <c r="H26" i="16"/>
  <c r="H13" i="16"/>
  <c r="H21" i="16"/>
  <c r="H29" i="16"/>
  <c r="H27" i="16"/>
  <c r="H14" i="16"/>
  <c r="H22" i="16"/>
  <c r="H30" i="16"/>
  <c r="B2" i="14"/>
  <c r="I5" i="16" l="1"/>
  <c r="H5" i="16"/>
  <c r="H9" i="16"/>
  <c r="I9" i="16"/>
  <c r="I4" i="16"/>
  <c r="I7" i="16"/>
  <c r="I8" i="16"/>
  <c r="H6" i="16"/>
  <c r="G30" i="10" l="1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5" i="10"/>
  <c r="H5" i="10" s="1"/>
  <c r="G4" i="10"/>
  <c r="H4" i="10" s="1"/>
  <c r="G3" i="10"/>
  <c r="H3" i="10" s="1"/>
  <c r="G4" i="3" l="1"/>
  <c r="G5" i="3"/>
  <c r="G6" i="3"/>
  <c r="G8" i="3"/>
  <c r="I8" i="3" s="1"/>
  <c r="G7" i="3"/>
  <c r="G9" i="3"/>
  <c r="I9" i="3" s="1"/>
  <c r="G10" i="3"/>
  <c r="G11" i="3"/>
  <c r="G12" i="3"/>
  <c r="G13" i="3"/>
  <c r="G15" i="3"/>
  <c r="I15" i="3" s="1"/>
  <c r="G14" i="3"/>
  <c r="G3" i="3"/>
  <c r="G3" i="2"/>
  <c r="H3" i="2" s="1"/>
  <c r="E17" i="2"/>
  <c r="E30" i="2" s="1"/>
  <c r="E18" i="2"/>
  <c r="E19" i="2"/>
  <c r="E20" i="2"/>
  <c r="E21" i="2"/>
  <c r="E22" i="2"/>
  <c r="E23" i="2"/>
  <c r="E24" i="2"/>
  <c r="E25" i="2"/>
  <c r="E26" i="2"/>
  <c r="E27" i="2"/>
  <c r="E28" i="2"/>
  <c r="E29" i="2"/>
  <c r="E16" i="2"/>
  <c r="B15" i="2"/>
  <c r="B22" i="2" s="1"/>
  <c r="B17" i="2"/>
  <c r="B24" i="2" s="1"/>
  <c r="B16" i="2"/>
  <c r="B25" i="2" s="1"/>
  <c r="B18" i="2"/>
  <c r="B26" i="2" s="1"/>
  <c r="B19" i="2"/>
  <c r="B27" i="2" s="1"/>
  <c r="B20" i="2"/>
  <c r="B28" i="2" s="1"/>
  <c r="B21" i="2"/>
  <c r="B14" i="2"/>
  <c r="A10" i="1"/>
  <c r="I8" i="1"/>
  <c r="J8" i="1" s="1"/>
  <c r="I5" i="1"/>
  <c r="J5" i="1" s="1"/>
  <c r="I7" i="1"/>
  <c r="J7" i="1" s="1"/>
  <c r="F4" i="1"/>
  <c r="G4" i="1" s="1"/>
  <c r="I3" i="1"/>
  <c r="J3" i="1" s="1"/>
  <c r="K3" i="1" s="1"/>
  <c r="I14" i="3" l="1"/>
  <c r="H11" i="3"/>
  <c r="I11" i="3"/>
  <c r="H10" i="3"/>
  <c r="I10" i="3"/>
  <c r="H3" i="3"/>
  <c r="I3" i="3"/>
  <c r="J3" i="3" s="1"/>
  <c r="H7" i="3"/>
  <c r="I7" i="3"/>
  <c r="H6" i="3"/>
  <c r="I6" i="3"/>
  <c r="H13" i="3"/>
  <c r="I13" i="3"/>
  <c r="H5" i="3"/>
  <c r="I5" i="3"/>
  <c r="H12" i="3"/>
  <c r="I12" i="3"/>
  <c r="H4" i="3"/>
  <c r="I4" i="3"/>
  <c r="H14" i="3"/>
  <c r="H9" i="3"/>
  <c r="H8" i="3"/>
  <c r="H15" i="3"/>
  <c r="B23" i="2"/>
  <c r="B29" i="2" s="1"/>
  <c r="B30" i="2"/>
  <c r="K8" i="1"/>
  <c r="H4" i="1"/>
  <c r="K7" i="1"/>
  <c r="K5" i="1"/>
  <c r="G16" i="3" l="1"/>
  <c r="I5" i="12" s="1"/>
  <c r="G29" i="3"/>
  <c r="I16" i="3" l="1"/>
  <c r="H29" i="3"/>
  <c r="I29" i="3"/>
  <c r="H16" i="3"/>
  <c r="G28" i="3"/>
  <c r="H28" i="3" l="1"/>
  <c r="I28" i="3"/>
  <c r="G27" i="3"/>
  <c r="H27" i="3" l="1"/>
  <c r="I27" i="3"/>
  <c r="G26" i="3"/>
  <c r="H26" i="3" l="1"/>
  <c r="I26" i="3"/>
  <c r="G25" i="3"/>
  <c r="H25" i="3" l="1"/>
  <c r="I25" i="3"/>
  <c r="G23" i="3"/>
  <c r="H23" i="3" l="1"/>
  <c r="I23" i="3"/>
  <c r="G24" i="3"/>
  <c r="H24" i="3" l="1"/>
  <c r="I24" i="3"/>
  <c r="G22" i="3"/>
  <c r="I22" i="3" s="1"/>
  <c r="H22" i="3" l="1"/>
  <c r="G21" i="3"/>
  <c r="H21" i="3" l="1"/>
  <c r="I21" i="3"/>
  <c r="G19" i="3"/>
  <c r="H19" i="3" l="1"/>
  <c r="I19" i="3"/>
  <c r="G20" i="3"/>
  <c r="H20" i="3" l="1"/>
  <c r="I20" i="3"/>
  <c r="G17" i="3"/>
  <c r="H17" i="3" l="1"/>
  <c r="I17" i="3"/>
  <c r="G18" i="3"/>
  <c r="G30" i="3"/>
  <c r="I30" i="3" l="1"/>
  <c r="H18" i="3"/>
  <c r="I18" i="3"/>
  <c r="H30" i="3"/>
  <c r="G3" i="16" l="1"/>
  <c r="I3" i="16" l="1"/>
  <c r="J3" i="16" s="1"/>
  <c r="H3" i="16"/>
</calcChain>
</file>

<file path=xl/sharedStrings.xml><?xml version="1.0" encoding="utf-8"?>
<sst xmlns="http://schemas.openxmlformats.org/spreadsheetml/2006/main" count="497" uniqueCount="229">
  <si>
    <t>Datum</t>
  </si>
  <si>
    <t>Omschrijving</t>
  </si>
  <si>
    <t>Aantal</t>
  </si>
  <si>
    <t>Stuksprijs</t>
  </si>
  <si>
    <t>Totaal</t>
  </si>
  <si>
    <t>BTW</t>
  </si>
  <si>
    <t>Eindtotaal</t>
  </si>
  <si>
    <t>Aanschaf printerinkt</t>
  </si>
  <si>
    <t>Uit</t>
  </si>
  <si>
    <t>In</t>
  </si>
  <si>
    <t>Factuur 2020301</t>
  </si>
  <si>
    <t>Contributie BIZ</t>
  </si>
  <si>
    <t>Relatiegeschenk</t>
  </si>
  <si>
    <t>huur</t>
  </si>
  <si>
    <t>Clientnummer</t>
  </si>
  <si>
    <t>Clientnaam</t>
  </si>
  <si>
    <t>Beh. Jurist</t>
  </si>
  <si>
    <t>Aant. Uren</t>
  </si>
  <si>
    <t>Tarief</t>
  </si>
  <si>
    <t>BTW bedrag</t>
  </si>
  <si>
    <t xml:space="preserve"> Abbygael-Joy</t>
  </si>
  <si>
    <t xml:space="preserve"> Angelleyina</t>
  </si>
  <si>
    <t xml:space="preserve"> Blessing</t>
  </si>
  <si>
    <t xml:space="preserve"> Byzantia</t>
  </si>
  <si>
    <t xml:space="preserve"> Caitelynne</t>
  </si>
  <si>
    <t xml:space="preserve"> Capucine</t>
  </si>
  <si>
    <t xml:space="preserve"> Cedrixianthley</t>
  </si>
  <si>
    <t xml:space="preserve"> Cherdestiny</t>
  </si>
  <si>
    <t xml:space="preserve"> Lammertje</t>
  </si>
  <si>
    <t xml:space="preserve"> Lavendel</t>
  </si>
  <si>
    <t xml:space="preserve"> Queen-ensiellyque</t>
  </si>
  <si>
    <t xml:space="preserve"> Tinkabella</t>
  </si>
  <si>
    <t xml:space="preserve"> Versus</t>
  </si>
  <si>
    <t xml:space="preserve"> Wiltruida</t>
  </si>
  <si>
    <t xml:space="preserve"> Wimpje</t>
  </si>
  <si>
    <t xml:space="preserve"> Rudyenshello</t>
  </si>
  <si>
    <t xml:space="preserve"> Roshuriongerick</t>
  </si>
  <si>
    <t xml:space="preserve"> Theocharis</t>
  </si>
  <si>
    <t xml:space="preserve"> Roquently</t>
  </si>
  <si>
    <t xml:space="preserve"> Voldieu</t>
  </si>
  <si>
    <t xml:space="preserve"> Timmyslav</t>
  </si>
  <si>
    <t xml:space="preserve"> Thijs-Rhys</t>
  </si>
  <si>
    <t xml:space="preserve"> Thiësto</t>
  </si>
  <si>
    <t xml:space="preserve"> Succes</t>
  </si>
  <si>
    <t xml:space="preserve"> Sjardionne</t>
  </si>
  <si>
    <t xml:space="preserve"> Shurgrensley</t>
  </si>
  <si>
    <t xml:space="preserve"> Samoeray</t>
  </si>
  <si>
    <t xml:space="preserve"> Barteljaap</t>
  </si>
  <si>
    <t>B</t>
  </si>
  <si>
    <t>C</t>
  </si>
  <si>
    <t>Totaal incl</t>
  </si>
  <si>
    <t>Naam</t>
  </si>
  <si>
    <t>Columbusweg 8b</t>
  </si>
  <si>
    <t>VENLO</t>
  </si>
  <si>
    <t>5928 LC</t>
  </si>
  <si>
    <t>Lingsterhofweg 124-126</t>
  </si>
  <si>
    <t>TEGELEN</t>
  </si>
  <si>
    <t>5931 MB</t>
  </si>
  <si>
    <t>Broeklaan 4b</t>
  </si>
  <si>
    <t>REUVER</t>
  </si>
  <si>
    <t>5953 NB</t>
  </si>
  <si>
    <t>Westsingel 100</t>
  </si>
  <si>
    <t>HORST</t>
  </si>
  <si>
    <t>5961 DH</t>
  </si>
  <si>
    <t>Maasbreeseweg 8</t>
  </si>
  <si>
    <t>SEVENUM</t>
  </si>
  <si>
    <t>5975 BN</t>
  </si>
  <si>
    <t>Steenbakkersstraat 2</t>
  </si>
  <si>
    <t>PANNINGEN</t>
  </si>
  <si>
    <t>5981 WT</t>
  </si>
  <si>
    <t>Hoveniersstraat 13</t>
  </si>
  <si>
    <t>BAARLO LB</t>
  </si>
  <si>
    <t>5991 MN</t>
  </si>
  <si>
    <t>Noordkade 2c</t>
  </si>
  <si>
    <t>WEERT</t>
  </si>
  <si>
    <t>6003 ND</t>
  </si>
  <si>
    <t>Onder de Bomen 4</t>
  </si>
  <si>
    <t>THORN</t>
  </si>
  <si>
    <t>6017 AL</t>
  </si>
  <si>
    <t>St. Antoniusplein 18</t>
  </si>
  <si>
    <t>NEDERWEERT</t>
  </si>
  <si>
    <t>6031 ED</t>
  </si>
  <si>
    <t>Oranjelaan 21</t>
  </si>
  <si>
    <t>ROERMOND</t>
  </si>
  <si>
    <t>6042 BA</t>
  </si>
  <si>
    <t>Magdalenahof 1</t>
  </si>
  <si>
    <t>HAELEN</t>
  </si>
  <si>
    <t>6081 GP</t>
  </si>
  <si>
    <t>Hornerheide 1</t>
  </si>
  <si>
    <t>HORN</t>
  </si>
  <si>
    <t>6085 NM</t>
  </si>
  <si>
    <t>L'Unionlaan 1</t>
  </si>
  <si>
    <t>HEYTHUYSEN</t>
  </si>
  <si>
    <t>6093 GE</t>
  </si>
  <si>
    <t>Panheelderweg 3</t>
  </si>
  <si>
    <t>HEEL</t>
  </si>
  <si>
    <t>6097 AH</t>
  </si>
  <si>
    <t>Pepinusbrug 4</t>
  </si>
  <si>
    <t>ECHT</t>
  </si>
  <si>
    <t>6102 RJ</t>
  </si>
  <si>
    <t>Wilhelminastraat 39</t>
  </si>
  <si>
    <t>SITTARD</t>
  </si>
  <si>
    <t>6131 KM</t>
  </si>
  <si>
    <t>Dr. H. van der Hoffplein 1</t>
  </si>
  <si>
    <t>GELEEN</t>
  </si>
  <si>
    <t>6162 BG</t>
  </si>
  <si>
    <t>Business Park Stein 192</t>
  </si>
  <si>
    <t>ELSLOO LB</t>
  </si>
  <si>
    <t>6181 MA</t>
  </si>
  <si>
    <t>Sint Theresiaplein 20</t>
  </si>
  <si>
    <t>MAASTRICHT</t>
  </si>
  <si>
    <t>6213 CG</t>
  </si>
  <si>
    <t>Weerterveld 49</t>
  </si>
  <si>
    <t>MEERSSEN</t>
  </si>
  <si>
    <t>6231 NC</t>
  </si>
  <si>
    <t>Wilgenlaan 1</t>
  </si>
  <si>
    <t>BUNDE</t>
  </si>
  <si>
    <t>6241 BH</t>
  </si>
  <si>
    <t>Berghuizen 3</t>
  </si>
  <si>
    <t>NOORBEEK</t>
  </si>
  <si>
    <t>6255 NJ</t>
  </si>
  <si>
    <t>Schoolstraat 25</t>
  </si>
  <si>
    <t>SINT GEERTRUID</t>
  </si>
  <si>
    <t>6265 AR</t>
  </si>
  <si>
    <t>Groenstraat 17a</t>
  </si>
  <si>
    <t>CADIER EN KEER</t>
  </si>
  <si>
    <t>6267 EM</t>
  </si>
  <si>
    <t>Oude Maastrichterweg 21</t>
  </si>
  <si>
    <t>GULPEN</t>
  </si>
  <si>
    <t>6271 EA</t>
  </si>
  <si>
    <t>Broekhem 11</t>
  </si>
  <si>
    <t>VALKENBURG LB</t>
  </si>
  <si>
    <t>6301 HD</t>
  </si>
  <si>
    <t>Termaar 5</t>
  </si>
  <si>
    <t>KLIMMEN</t>
  </si>
  <si>
    <t>6343 CL</t>
  </si>
  <si>
    <t>W.</t>
  </si>
  <si>
    <t>C.A.I.</t>
  </si>
  <si>
    <t>M.</t>
  </si>
  <si>
    <t>H.R.</t>
  </si>
  <si>
    <t>S. de</t>
  </si>
  <si>
    <t>J.</t>
  </si>
  <si>
    <t>K.J.</t>
  </si>
  <si>
    <t>A.T. de</t>
  </si>
  <si>
    <t>T.</t>
  </si>
  <si>
    <t>B.C.</t>
  </si>
  <si>
    <t>J.M. van</t>
  </si>
  <si>
    <t>A.W.G. van der</t>
  </si>
  <si>
    <t>H.S.</t>
  </si>
  <si>
    <t>W.A.K.M.</t>
  </si>
  <si>
    <t>L.F.A.</t>
  </si>
  <si>
    <t>J.H.M.</t>
  </si>
  <si>
    <t>G.A.</t>
  </si>
  <si>
    <t>A.</t>
  </si>
  <si>
    <t>L. de</t>
  </si>
  <si>
    <t>A.A.</t>
  </si>
  <si>
    <t>R.S. de</t>
  </si>
  <si>
    <t>D.</t>
  </si>
  <si>
    <t>J.A.</t>
  </si>
  <si>
    <t>S.F.</t>
  </si>
  <si>
    <t>C.P.</t>
  </si>
  <si>
    <t>Achternaam</t>
  </si>
  <si>
    <t>Voorletters</t>
  </si>
  <si>
    <t>Adres</t>
  </si>
  <si>
    <t>Postcode</t>
  </si>
  <si>
    <t>Plaats</t>
  </si>
  <si>
    <t>Voorl.</t>
  </si>
  <si>
    <t>Woonplaats</t>
  </si>
  <si>
    <t>Beh.Jurist</t>
  </si>
  <si>
    <t>Aant Uren</t>
  </si>
  <si>
    <t>Codeletter</t>
  </si>
  <si>
    <t>S.Skrotzki</t>
  </si>
  <si>
    <t>E. van Bree</t>
  </si>
  <si>
    <t>N. Cremers</t>
  </si>
  <si>
    <t xml:space="preserve">Betaaltermijn </t>
  </si>
  <si>
    <t>a</t>
  </si>
  <si>
    <t>b</t>
  </si>
  <si>
    <t>c</t>
  </si>
  <si>
    <t>d</t>
  </si>
  <si>
    <t>e</t>
  </si>
  <si>
    <t>g</t>
  </si>
  <si>
    <t>h</t>
  </si>
  <si>
    <t>f</t>
  </si>
  <si>
    <t>s</t>
  </si>
  <si>
    <t>Kolom 1</t>
  </si>
  <si>
    <t>Kolom 2</t>
  </si>
  <si>
    <t>Kolom 3</t>
  </si>
  <si>
    <t>Kolom 5</t>
  </si>
  <si>
    <t>Kolom 6</t>
  </si>
  <si>
    <t>Kolom 7</t>
  </si>
  <si>
    <t>is verwijzing naar A1</t>
  </si>
  <si>
    <t>Product</t>
  </si>
  <si>
    <t>Getal1</t>
  </si>
  <si>
    <t>Getal2</t>
  </si>
  <si>
    <t>Getal3</t>
  </si>
  <si>
    <t>Getal4</t>
  </si>
  <si>
    <t>is verwijzing naar 'Kopieren 1'!C14</t>
  </si>
  <si>
    <t>is verwijzing naar 'Kopieren 2'!C3</t>
  </si>
  <si>
    <t>Clientnr</t>
  </si>
  <si>
    <t>Omzet</t>
  </si>
  <si>
    <t>S</t>
  </si>
  <si>
    <t xml:space="preserve">S </t>
  </si>
  <si>
    <t>Geneste Als() functie</t>
  </si>
  <si>
    <t>Als(D3="S";150;Als(D3="B";125;100))</t>
  </si>
  <si>
    <t>Handelingen</t>
  </si>
  <si>
    <t>Handeling</t>
  </si>
  <si>
    <t>Vert.zoeken()</t>
  </si>
  <si>
    <t>VERT.ZOEKEN(D3;Juristen!$A$8:$B$23;2;0)</t>
  </si>
  <si>
    <t>week4</t>
  </si>
  <si>
    <t>week3</t>
  </si>
  <si>
    <t>week2</t>
  </si>
  <si>
    <t>week1</t>
  </si>
  <si>
    <t>Sinaasappels</t>
  </si>
  <si>
    <t>Bananen</t>
  </si>
  <si>
    <t>Appels</t>
  </si>
  <si>
    <t>Aardbeien</t>
  </si>
  <si>
    <t>Periode</t>
  </si>
  <si>
    <t>Aantal verpakkingendeze maand</t>
  </si>
  <si>
    <t>Totaal Omzet</t>
  </si>
  <si>
    <t>Maand 1</t>
  </si>
  <si>
    <t>Week 4</t>
  </si>
  <si>
    <t>Week 3</t>
  </si>
  <si>
    <t>Week 2</t>
  </si>
  <si>
    <t>Week 1</t>
  </si>
  <si>
    <t>Totaalomzet verkopen boven 150€</t>
  </si>
  <si>
    <t>Totaalomzet</t>
  </si>
  <si>
    <t>Artikel</t>
  </si>
  <si>
    <t>Week</t>
  </si>
  <si>
    <t>Verkopen Groentehal "'t Slaatje"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</si>
</sst>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4A4A4A"/>
      <name val="Montserrat"/>
    </font>
    <font>
      <sz val="11"/>
      <name val="Calibri"/>
      <family val="2"/>
      <scheme val="minor"/>
    </font>
    <font>
      <sz val="9"/>
      <name val="Calibri"/>
      <family val="2"/>
    </font>
    <font>
      <sz val="12"/>
      <color theme="1"/>
      <name val="Arial Nova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14" fontId="0" fillId="0" borderId="0" xfId="0" applyNumberFormat="1"/>
    <xf numFmtId="9" fontId="0" fillId="0" borderId="0" xfId="2" applyFont="1"/>
    <xf numFmtId="0" fontId="0" fillId="0" borderId="0" xfId="0" applyBorder="1"/>
    <xf numFmtId="0" fontId="3" fillId="0" borderId="0" xfId="0" applyFont="1" applyBorder="1"/>
    <xf numFmtId="0" fontId="0" fillId="2" borderId="0" xfId="0" applyFill="1" applyBorder="1"/>
    <xf numFmtId="14" fontId="0" fillId="2" borderId="0" xfId="0" applyNumberFormat="1" applyFill="1" applyBorder="1"/>
    <xf numFmtId="44" fontId="0" fillId="2" borderId="0" xfId="1" applyFont="1" applyFill="1" applyBorder="1"/>
    <xf numFmtId="44" fontId="0" fillId="0" borderId="0" xfId="1" applyFont="1" applyBorder="1"/>
    <xf numFmtId="0" fontId="4" fillId="0" borderId="0" xfId="0" applyFont="1"/>
    <xf numFmtId="0" fontId="2" fillId="0" borderId="0" xfId="0" applyFont="1"/>
    <xf numFmtId="44" fontId="0" fillId="0" borderId="0" xfId="1" applyFont="1"/>
    <xf numFmtId="2" fontId="5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/>
    <xf numFmtId="164" fontId="0" fillId="0" borderId="0" xfId="3" applyNumberFormat="1" applyFont="1"/>
    <xf numFmtId="0" fontId="7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44" fontId="0" fillId="9" borderId="0" xfId="1" applyFont="1" applyFill="1"/>
    <xf numFmtId="0" fontId="0" fillId="0" borderId="7" xfId="0" applyBorder="1"/>
    <xf numFmtId="0" fontId="0" fillId="10" borderId="8" xfId="0" applyFill="1" applyBorder="1"/>
    <xf numFmtId="0" fontId="0" fillId="0" borderId="9" xfId="0" applyBorder="1"/>
    <xf numFmtId="0" fontId="0" fillId="10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">
    <cellStyle name="Komma" xfId="3" builtinId="3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104775</xdr:rowOff>
    </xdr:from>
    <xdr:to>
      <xdr:col>11</xdr:col>
      <xdr:colOff>428625</xdr:colOff>
      <xdr:row>4</xdr:row>
      <xdr:rowOff>152400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D8EBA855-DED8-49EC-960C-59C3C4E0EFFC}"/>
            </a:ext>
          </a:extLst>
        </xdr:cNvPr>
        <xdr:cNvCxnSpPr/>
      </xdr:nvCxnSpPr>
      <xdr:spPr>
        <a:xfrm flipV="1">
          <a:off x="4810125" y="714375"/>
          <a:ext cx="4638675" cy="2381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104775</xdr:rowOff>
    </xdr:from>
    <xdr:to>
      <xdr:col>11</xdr:col>
      <xdr:colOff>428625</xdr:colOff>
      <xdr:row>4</xdr:row>
      <xdr:rowOff>152400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C33FB71B-BACD-4263-AAD5-2171B5B748A5}"/>
            </a:ext>
          </a:extLst>
        </xdr:cNvPr>
        <xdr:cNvCxnSpPr/>
      </xdr:nvCxnSpPr>
      <xdr:spPr>
        <a:xfrm flipV="1">
          <a:off x="4810125" y="714375"/>
          <a:ext cx="4638675" cy="2381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BCC0-E567-46C5-8246-D249B5762EAD}">
  <dimension ref="A1:Q10"/>
  <sheetViews>
    <sheetView workbookViewId="0">
      <selection activeCell="B36" sqref="B36"/>
    </sheetView>
  </sheetViews>
  <sheetFormatPr defaultRowHeight="15" x14ac:dyDescent="0.25"/>
  <cols>
    <col min="2" max="2" width="19.28515625" bestFit="1" customWidth="1"/>
    <col min="5" max="6" width="10.42578125" bestFit="1" customWidth="1"/>
    <col min="7" max="7" width="9.28515625" bestFit="1" customWidth="1"/>
    <col min="8" max="9" width="10.42578125" bestFit="1" customWidth="1"/>
    <col min="10" max="10" width="9.28515625" bestFit="1" customWidth="1"/>
    <col min="11" max="11" width="10.42578125" bestFit="1" customWidth="1"/>
  </cols>
  <sheetData>
    <row r="1" spans="1:17" x14ac:dyDescent="0.25">
      <c r="A1" s="3"/>
      <c r="B1" s="3"/>
      <c r="C1" s="3"/>
      <c r="D1" s="3"/>
      <c r="E1" s="3"/>
      <c r="F1" s="3" t="s">
        <v>9</v>
      </c>
      <c r="G1" s="3"/>
      <c r="H1" s="3"/>
      <c r="I1" s="3" t="s">
        <v>8</v>
      </c>
      <c r="J1" s="4">
        <v>0.17355371900826447</v>
      </c>
      <c r="K1" s="3"/>
    </row>
    <row r="2" spans="1:17" x14ac:dyDescent="0.25">
      <c r="A2" s="5" t="s">
        <v>0</v>
      </c>
      <c r="B2" s="5" t="s">
        <v>1</v>
      </c>
      <c r="C2" s="3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4</v>
      </c>
      <c r="J2" s="5" t="s">
        <v>5</v>
      </c>
      <c r="K2" s="5" t="s">
        <v>6</v>
      </c>
    </row>
    <row r="3" spans="1:17" x14ac:dyDescent="0.25">
      <c r="A3" s="6">
        <v>43862</v>
      </c>
      <c r="B3" s="5" t="s">
        <v>7</v>
      </c>
      <c r="C3" s="3"/>
      <c r="D3" s="5">
        <v>6</v>
      </c>
      <c r="E3" s="7">
        <v>15.3</v>
      </c>
      <c r="F3" s="7"/>
      <c r="G3" s="7"/>
      <c r="H3" s="7"/>
      <c r="I3" s="7">
        <f>D3*E3</f>
        <v>91.800000000000011</v>
      </c>
      <c r="J3" s="7">
        <f>I3*J1</f>
        <v>15.93223140495868</v>
      </c>
      <c r="K3" s="7">
        <f>I3-J3</f>
        <v>75.867768595041326</v>
      </c>
      <c r="Q3" s="2"/>
    </row>
    <row r="4" spans="1:17" x14ac:dyDescent="0.25">
      <c r="A4" s="6">
        <v>43864</v>
      </c>
      <c r="B4" s="5" t="s">
        <v>10</v>
      </c>
      <c r="C4" s="3"/>
      <c r="D4" s="5">
        <v>1</v>
      </c>
      <c r="E4" s="7">
        <v>2100</v>
      </c>
      <c r="F4" s="7">
        <f>D4*E4</f>
        <v>2100</v>
      </c>
      <c r="G4" s="7">
        <f>F4*J1</f>
        <v>364.4628099173554</v>
      </c>
      <c r="H4" s="7">
        <f>F4-G4</f>
        <v>1735.5371900826447</v>
      </c>
      <c r="I4" s="7"/>
      <c r="J4" s="7"/>
      <c r="K4" s="7"/>
    </row>
    <row r="5" spans="1:17" x14ac:dyDescent="0.25">
      <c r="A5" s="6">
        <v>43863</v>
      </c>
      <c r="B5" s="5" t="s">
        <v>12</v>
      </c>
      <c r="C5" s="3"/>
      <c r="D5" s="5">
        <v>1</v>
      </c>
      <c r="E5" s="7">
        <v>25</v>
      </c>
      <c r="F5" s="7"/>
      <c r="G5" s="7"/>
      <c r="H5" s="7"/>
      <c r="I5" s="7">
        <f>D5*E5</f>
        <v>25</v>
      </c>
      <c r="J5" s="7">
        <f>I5*$J$1</f>
        <v>4.338842975206612</v>
      </c>
      <c r="K5" s="7">
        <f>I5-J5</f>
        <v>20.66115702479339</v>
      </c>
    </row>
    <row r="6" spans="1:17" x14ac:dyDescent="0.25">
      <c r="A6" s="3"/>
      <c r="B6" s="3"/>
      <c r="C6" s="3"/>
      <c r="D6" s="3"/>
      <c r="E6" s="8"/>
      <c r="F6" s="8"/>
      <c r="G6" s="8"/>
      <c r="H6" s="8"/>
      <c r="I6" s="8"/>
      <c r="J6" s="8"/>
      <c r="K6" s="8"/>
    </row>
    <row r="7" spans="1:17" x14ac:dyDescent="0.25">
      <c r="A7" s="6">
        <v>43894</v>
      </c>
      <c r="B7" s="5" t="s">
        <v>11</v>
      </c>
      <c r="C7" s="3"/>
      <c r="D7" s="5">
        <v>1</v>
      </c>
      <c r="E7" s="7">
        <v>900</v>
      </c>
      <c r="F7" s="8"/>
      <c r="G7" s="8"/>
      <c r="H7" s="8"/>
      <c r="I7" s="7">
        <f>D7*E7</f>
        <v>900</v>
      </c>
      <c r="J7" s="7">
        <f>I7*$J$1</f>
        <v>156.19834710743802</v>
      </c>
      <c r="K7" s="7">
        <f>I7-J7</f>
        <v>743.80165289256195</v>
      </c>
    </row>
    <row r="8" spans="1:17" x14ac:dyDescent="0.25">
      <c r="A8" s="6">
        <v>43891</v>
      </c>
      <c r="B8" s="5" t="s">
        <v>13</v>
      </c>
      <c r="C8" s="3"/>
      <c r="D8" s="5">
        <v>1</v>
      </c>
      <c r="E8" s="7">
        <v>1500</v>
      </c>
      <c r="F8" s="8"/>
      <c r="G8" s="8"/>
      <c r="H8" s="8"/>
      <c r="I8" s="7">
        <f>D8*E8</f>
        <v>1500</v>
      </c>
      <c r="J8" s="7">
        <f>I8*$J$1</f>
        <v>260.3305785123967</v>
      </c>
      <c r="K8" s="7">
        <f>I8-J8</f>
        <v>1239.6694214876034</v>
      </c>
    </row>
    <row r="10" spans="1:17" x14ac:dyDescent="0.25">
      <c r="A10" s="1">
        <f>A3+35</f>
        <v>43897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22B92-C2D8-40CC-B13F-5CE1608DA7BB}">
  <sheetPr>
    <tabColor rgb="FF00B0F0"/>
  </sheetPr>
  <dimension ref="A1:F45"/>
  <sheetViews>
    <sheetView workbookViewId="0">
      <selection activeCell="A15" sqref="A15"/>
    </sheetView>
  </sheetViews>
  <sheetFormatPr defaultRowHeight="15" x14ac:dyDescent="0.25"/>
  <cols>
    <col min="2" max="2" width="18.85546875" bestFit="1" customWidth="1"/>
    <col min="3" max="3" width="12.140625" bestFit="1" customWidth="1"/>
    <col min="4" max="4" width="24" bestFit="1" customWidth="1"/>
    <col min="5" max="5" width="9.140625" bestFit="1" customWidth="1"/>
    <col min="6" max="6" width="15.42578125" bestFit="1" customWidth="1"/>
  </cols>
  <sheetData>
    <row r="1" spans="1:6" x14ac:dyDescent="0.25">
      <c r="A1" s="10" t="s">
        <v>198</v>
      </c>
      <c r="B1" s="10" t="s">
        <v>161</v>
      </c>
      <c r="C1" s="10" t="s">
        <v>162</v>
      </c>
      <c r="D1" s="10" t="s">
        <v>163</v>
      </c>
      <c r="E1" s="10" t="s">
        <v>164</v>
      </c>
      <c r="F1" s="10" t="s">
        <v>165</v>
      </c>
    </row>
    <row r="2" spans="1:6" x14ac:dyDescent="0.25">
      <c r="A2">
        <v>56701</v>
      </c>
      <c r="B2" t="s">
        <v>47</v>
      </c>
      <c r="C2" t="s">
        <v>136</v>
      </c>
      <c r="D2" t="s">
        <v>52</v>
      </c>
      <c r="E2" t="s">
        <v>54</v>
      </c>
      <c r="F2" t="s">
        <v>53</v>
      </c>
    </row>
    <row r="3" spans="1:6" x14ac:dyDescent="0.25">
      <c r="A3">
        <v>49715</v>
      </c>
      <c r="B3" t="s">
        <v>41</v>
      </c>
      <c r="C3" t="s">
        <v>137</v>
      </c>
      <c r="D3" t="s">
        <v>55</v>
      </c>
      <c r="E3" t="s">
        <v>57</v>
      </c>
      <c r="F3" t="s">
        <v>56</v>
      </c>
    </row>
    <row r="4" spans="1:6" x14ac:dyDescent="0.25">
      <c r="A4">
        <v>46222</v>
      </c>
      <c r="B4" t="s">
        <v>43</v>
      </c>
      <c r="C4" t="s">
        <v>138</v>
      </c>
      <c r="D4" t="s">
        <v>58</v>
      </c>
      <c r="E4" t="s">
        <v>60</v>
      </c>
      <c r="F4" t="s">
        <v>59</v>
      </c>
    </row>
    <row r="5" spans="1:6" x14ac:dyDescent="0.25">
      <c r="A5">
        <v>42729</v>
      </c>
      <c r="B5" t="s">
        <v>44</v>
      </c>
      <c r="C5" t="s">
        <v>138</v>
      </c>
      <c r="D5" t="s">
        <v>61</v>
      </c>
      <c r="E5" t="s">
        <v>63</v>
      </c>
      <c r="F5" t="s">
        <v>62</v>
      </c>
    </row>
    <row r="6" spans="1:6" x14ac:dyDescent="0.25">
      <c r="A6">
        <v>32250</v>
      </c>
      <c r="B6" t="s">
        <v>22</v>
      </c>
      <c r="C6" t="s">
        <v>139</v>
      </c>
      <c r="D6" t="s">
        <v>64</v>
      </c>
      <c r="E6" t="s">
        <v>66</v>
      </c>
      <c r="F6" t="s">
        <v>65</v>
      </c>
    </row>
    <row r="7" spans="1:6" x14ac:dyDescent="0.25">
      <c r="A7">
        <v>39236</v>
      </c>
      <c r="B7" t="s">
        <v>38</v>
      </c>
      <c r="C7" t="s">
        <v>140</v>
      </c>
      <c r="D7" t="s">
        <v>67</v>
      </c>
      <c r="E7" t="s">
        <v>69</v>
      </c>
      <c r="F7" t="s">
        <v>68</v>
      </c>
    </row>
    <row r="8" spans="1:6" x14ac:dyDescent="0.25">
      <c r="A8">
        <v>35743</v>
      </c>
      <c r="B8" t="s">
        <v>30</v>
      </c>
      <c r="C8" t="s">
        <v>138</v>
      </c>
      <c r="D8" t="s">
        <v>70</v>
      </c>
      <c r="E8" t="s">
        <v>72</v>
      </c>
      <c r="F8" t="s">
        <v>71</v>
      </c>
    </row>
    <row r="9" spans="1:6" x14ac:dyDescent="0.25">
      <c r="A9">
        <v>25264</v>
      </c>
      <c r="B9" t="s">
        <v>20</v>
      </c>
      <c r="C9" t="s">
        <v>141</v>
      </c>
      <c r="D9" t="s">
        <v>73</v>
      </c>
      <c r="E9" t="s">
        <v>75</v>
      </c>
      <c r="F9" t="s">
        <v>74</v>
      </c>
    </row>
    <row r="10" spans="1:6" x14ac:dyDescent="0.25">
      <c r="A10">
        <v>28757</v>
      </c>
      <c r="B10" t="s">
        <v>21</v>
      </c>
      <c r="C10" t="s">
        <v>142</v>
      </c>
      <c r="D10" t="s">
        <v>76</v>
      </c>
      <c r="E10" t="s">
        <v>78</v>
      </c>
      <c r="F10" t="s">
        <v>77</v>
      </c>
    </row>
    <row r="11" spans="1:6" x14ac:dyDescent="0.25">
      <c r="A11">
        <v>21771</v>
      </c>
      <c r="B11" t="s">
        <v>27</v>
      </c>
      <c r="C11" t="s">
        <v>143</v>
      </c>
      <c r="D11" t="s">
        <v>79</v>
      </c>
      <c r="E11" t="s">
        <v>81</v>
      </c>
      <c r="F11" t="s">
        <v>80</v>
      </c>
    </row>
    <row r="12" spans="1:6" x14ac:dyDescent="0.25">
      <c r="A12">
        <v>18278</v>
      </c>
      <c r="B12" t="s">
        <v>31</v>
      </c>
      <c r="C12" t="s">
        <v>141</v>
      </c>
      <c r="D12" t="s">
        <v>82</v>
      </c>
      <c r="E12" t="s">
        <v>84</v>
      </c>
      <c r="F12" t="s">
        <v>83</v>
      </c>
    </row>
    <row r="13" spans="1:6" x14ac:dyDescent="0.25">
      <c r="A13">
        <v>39286</v>
      </c>
      <c r="B13" t="s">
        <v>35</v>
      </c>
      <c r="C13" t="s">
        <v>144</v>
      </c>
      <c r="D13" t="s">
        <v>85</v>
      </c>
      <c r="E13" t="s">
        <v>87</v>
      </c>
      <c r="F13" t="s">
        <v>86</v>
      </c>
    </row>
    <row r="14" spans="1:6" x14ac:dyDescent="0.25">
      <c r="A14">
        <v>42779</v>
      </c>
      <c r="B14" t="s">
        <v>34</v>
      </c>
      <c r="C14" t="s">
        <v>145</v>
      </c>
      <c r="D14" t="s">
        <v>88</v>
      </c>
      <c r="E14" t="s">
        <v>90</v>
      </c>
      <c r="F14" t="s">
        <v>89</v>
      </c>
    </row>
    <row r="15" spans="1:6" x14ac:dyDescent="0.25">
      <c r="A15">
        <v>32300</v>
      </c>
      <c r="B15" t="s">
        <v>42</v>
      </c>
      <c r="C15" t="s">
        <v>146</v>
      </c>
      <c r="D15" t="s">
        <v>91</v>
      </c>
      <c r="E15" t="s">
        <v>93</v>
      </c>
      <c r="F15" t="s">
        <v>92</v>
      </c>
    </row>
    <row r="16" spans="1:6" x14ac:dyDescent="0.25">
      <c r="A16">
        <v>25314</v>
      </c>
      <c r="B16" t="s">
        <v>45</v>
      </c>
      <c r="C16" t="s">
        <v>147</v>
      </c>
      <c r="D16" t="s">
        <v>94</v>
      </c>
      <c r="E16" t="s">
        <v>96</v>
      </c>
      <c r="F16" t="s">
        <v>95</v>
      </c>
    </row>
    <row r="17" spans="1:6" x14ac:dyDescent="0.25">
      <c r="A17">
        <v>35793</v>
      </c>
      <c r="B17" t="s">
        <v>37</v>
      </c>
      <c r="C17" t="s">
        <v>148</v>
      </c>
      <c r="D17" t="s">
        <v>97</v>
      </c>
      <c r="E17" t="s">
        <v>99</v>
      </c>
      <c r="F17" t="s">
        <v>98</v>
      </c>
    </row>
    <row r="18" spans="1:6" x14ac:dyDescent="0.25">
      <c r="A18">
        <v>21821</v>
      </c>
      <c r="B18" t="s">
        <v>23</v>
      </c>
      <c r="C18" t="s">
        <v>149</v>
      </c>
      <c r="D18" t="s">
        <v>100</v>
      </c>
      <c r="E18" t="s">
        <v>102</v>
      </c>
      <c r="F18" t="s">
        <v>101</v>
      </c>
    </row>
    <row r="19" spans="1:6" x14ac:dyDescent="0.25">
      <c r="A19">
        <v>28807</v>
      </c>
      <c r="B19" t="s">
        <v>25</v>
      </c>
      <c r="C19" t="s">
        <v>150</v>
      </c>
      <c r="D19" t="s">
        <v>103</v>
      </c>
      <c r="E19" t="s">
        <v>105</v>
      </c>
      <c r="F19" t="s">
        <v>104</v>
      </c>
    </row>
    <row r="20" spans="1:6" x14ac:dyDescent="0.25">
      <c r="A20">
        <v>18328</v>
      </c>
      <c r="B20" t="s">
        <v>28</v>
      </c>
      <c r="C20" t="s">
        <v>151</v>
      </c>
      <c r="D20" t="s">
        <v>106</v>
      </c>
      <c r="E20" t="s">
        <v>108</v>
      </c>
      <c r="F20" t="s">
        <v>107</v>
      </c>
    </row>
    <row r="21" spans="1:6" x14ac:dyDescent="0.25">
      <c r="A21">
        <v>42829</v>
      </c>
      <c r="B21" t="s">
        <v>36</v>
      </c>
      <c r="C21" t="s">
        <v>152</v>
      </c>
      <c r="D21" t="s">
        <v>109</v>
      </c>
      <c r="E21" t="s">
        <v>111</v>
      </c>
      <c r="F21" t="s">
        <v>110</v>
      </c>
    </row>
    <row r="22" spans="1:6" x14ac:dyDescent="0.25">
      <c r="A22">
        <v>32350</v>
      </c>
      <c r="B22" t="s">
        <v>40</v>
      </c>
      <c r="C22" t="s">
        <v>153</v>
      </c>
      <c r="D22" t="s">
        <v>112</v>
      </c>
      <c r="E22" t="s">
        <v>114</v>
      </c>
      <c r="F22" t="s">
        <v>113</v>
      </c>
    </row>
    <row r="23" spans="1:6" x14ac:dyDescent="0.25">
      <c r="A23">
        <v>39336</v>
      </c>
      <c r="B23" t="s">
        <v>33</v>
      </c>
      <c r="C23" t="s">
        <v>154</v>
      </c>
      <c r="D23" t="s">
        <v>115</v>
      </c>
      <c r="E23" t="s">
        <v>117</v>
      </c>
      <c r="F23" t="s">
        <v>116</v>
      </c>
    </row>
    <row r="24" spans="1:6" x14ac:dyDescent="0.25">
      <c r="A24">
        <v>35843</v>
      </c>
      <c r="B24" t="s">
        <v>39</v>
      </c>
      <c r="C24" t="s">
        <v>155</v>
      </c>
      <c r="D24" t="s">
        <v>118</v>
      </c>
      <c r="E24" t="s">
        <v>120</v>
      </c>
      <c r="F24" t="s">
        <v>119</v>
      </c>
    </row>
    <row r="25" spans="1:6" x14ac:dyDescent="0.25">
      <c r="A25">
        <v>25364</v>
      </c>
      <c r="B25" t="s">
        <v>24</v>
      </c>
      <c r="C25" t="s">
        <v>156</v>
      </c>
      <c r="D25" t="s">
        <v>121</v>
      </c>
      <c r="E25" t="s">
        <v>123</v>
      </c>
      <c r="F25" t="s">
        <v>122</v>
      </c>
    </row>
    <row r="26" spans="1:6" x14ac:dyDescent="0.25">
      <c r="A26">
        <v>28857</v>
      </c>
      <c r="B26" t="s">
        <v>26</v>
      </c>
      <c r="C26" t="s">
        <v>157</v>
      </c>
      <c r="D26" t="s">
        <v>124</v>
      </c>
      <c r="E26" t="s">
        <v>126</v>
      </c>
      <c r="F26" t="s">
        <v>125</v>
      </c>
    </row>
    <row r="27" spans="1:6" x14ac:dyDescent="0.25">
      <c r="A27">
        <v>21871</v>
      </c>
      <c r="B27" t="s">
        <v>29</v>
      </c>
      <c r="C27" t="s">
        <v>158</v>
      </c>
      <c r="D27" t="s">
        <v>127</v>
      </c>
      <c r="E27" t="s">
        <v>129</v>
      </c>
      <c r="F27" t="s">
        <v>128</v>
      </c>
    </row>
    <row r="28" spans="1:6" x14ac:dyDescent="0.25">
      <c r="A28">
        <v>18378</v>
      </c>
      <c r="B28" t="s">
        <v>46</v>
      </c>
      <c r="C28" t="s">
        <v>159</v>
      </c>
      <c r="D28" t="s">
        <v>130</v>
      </c>
      <c r="E28" t="s">
        <v>132</v>
      </c>
      <c r="F28" t="s">
        <v>131</v>
      </c>
    </row>
    <row r="29" spans="1:6" x14ac:dyDescent="0.25">
      <c r="A29">
        <v>42879</v>
      </c>
      <c r="B29" t="s">
        <v>32</v>
      </c>
      <c r="C29" t="s">
        <v>160</v>
      </c>
      <c r="D29" t="s">
        <v>133</v>
      </c>
      <c r="E29" t="s">
        <v>135</v>
      </c>
      <c r="F29" t="s">
        <v>134</v>
      </c>
    </row>
    <row r="30" spans="1:6" x14ac:dyDescent="0.25">
      <c r="C30" s="21"/>
    </row>
    <row r="31" spans="1:6" x14ac:dyDescent="0.25">
      <c r="C31" s="21"/>
    </row>
    <row r="32" spans="1:6" x14ac:dyDescent="0.25">
      <c r="C32" s="21"/>
    </row>
    <row r="33" spans="3:6" x14ac:dyDescent="0.25">
      <c r="C33" s="21"/>
    </row>
    <row r="34" spans="3:6" x14ac:dyDescent="0.25">
      <c r="C34" s="21"/>
    </row>
    <row r="35" spans="3:6" x14ac:dyDescent="0.25">
      <c r="C35" s="21"/>
      <c r="D35" s="21"/>
      <c r="E35" s="21"/>
      <c r="F35" s="21"/>
    </row>
    <row r="36" spans="3:6" x14ac:dyDescent="0.25">
      <c r="C36" s="21"/>
      <c r="D36" s="21"/>
      <c r="E36" s="21"/>
      <c r="F36" s="21"/>
    </row>
    <row r="37" spans="3:6" x14ac:dyDescent="0.25">
      <c r="D37" s="21"/>
      <c r="E37" s="21"/>
      <c r="F37" s="21"/>
    </row>
    <row r="38" spans="3:6" x14ac:dyDescent="0.25">
      <c r="D38" s="21"/>
      <c r="E38" s="21"/>
      <c r="F38" s="21"/>
    </row>
    <row r="39" spans="3:6" x14ac:dyDescent="0.25">
      <c r="D39" s="21"/>
      <c r="E39" s="21"/>
      <c r="F39" s="21"/>
    </row>
    <row r="40" spans="3:6" x14ac:dyDescent="0.25">
      <c r="D40" s="21"/>
      <c r="E40" s="21"/>
      <c r="F40" s="21"/>
    </row>
    <row r="41" spans="3:6" x14ac:dyDescent="0.25">
      <c r="D41" s="21"/>
      <c r="E41" s="21"/>
      <c r="F41" s="21"/>
    </row>
    <row r="42" spans="3:6" x14ac:dyDescent="0.25">
      <c r="D42" s="21"/>
      <c r="E42" s="21"/>
      <c r="F42" s="21"/>
    </row>
    <row r="43" spans="3:6" x14ac:dyDescent="0.25">
      <c r="D43" s="21"/>
      <c r="E43" s="21"/>
      <c r="F43" s="21"/>
    </row>
    <row r="44" spans="3:6" x14ac:dyDescent="0.25">
      <c r="D44" s="21"/>
      <c r="E44" s="21"/>
      <c r="F44" s="21"/>
    </row>
    <row r="45" spans="3:6" x14ac:dyDescent="0.25">
      <c r="D45" s="21"/>
      <c r="E45" s="21"/>
      <c r="F45" s="21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E86E-E487-4FFA-8BC5-37A3F75744A6}">
  <sheetPr>
    <tabColor rgb="FF00B0F0"/>
  </sheetPr>
  <dimension ref="A1:C23"/>
  <sheetViews>
    <sheetView workbookViewId="0">
      <selection activeCell="J35" sqref="J35"/>
    </sheetView>
  </sheetViews>
  <sheetFormatPr defaultRowHeight="15" x14ac:dyDescent="0.25"/>
  <cols>
    <col min="1" max="1" width="10.5703125" bestFit="1" customWidth="1"/>
    <col min="2" max="2" width="10.85546875" bestFit="1" customWidth="1"/>
  </cols>
  <sheetData>
    <row r="1" spans="1:3" x14ac:dyDescent="0.25">
      <c r="A1" t="s">
        <v>170</v>
      </c>
      <c r="B1" t="s">
        <v>51</v>
      </c>
    </row>
    <row r="2" spans="1:3" ht="15.75" x14ac:dyDescent="0.25">
      <c r="A2" t="s">
        <v>200</v>
      </c>
      <c r="B2" t="s">
        <v>171</v>
      </c>
      <c r="C2" s="23">
        <v>150</v>
      </c>
    </row>
    <row r="3" spans="1:3" x14ac:dyDescent="0.25">
      <c r="A3" t="s">
        <v>48</v>
      </c>
      <c r="B3" t="s">
        <v>172</v>
      </c>
      <c r="C3">
        <v>125</v>
      </c>
    </row>
    <row r="4" spans="1:3" x14ac:dyDescent="0.25">
      <c r="A4" t="s">
        <v>49</v>
      </c>
      <c r="B4" t="s">
        <v>173</v>
      </c>
      <c r="C4">
        <v>100</v>
      </c>
    </row>
    <row r="8" spans="1:3" x14ac:dyDescent="0.25">
      <c r="A8" t="s">
        <v>204</v>
      </c>
    </row>
    <row r="9" spans="1:3" x14ac:dyDescent="0.25">
      <c r="A9">
        <v>1</v>
      </c>
      <c r="B9">
        <v>97</v>
      </c>
    </row>
    <row r="10" spans="1:3" x14ac:dyDescent="0.25">
      <c r="A10">
        <v>2</v>
      </c>
      <c r="B10">
        <v>5</v>
      </c>
    </row>
    <row r="11" spans="1:3" x14ac:dyDescent="0.25">
      <c r="A11">
        <v>3</v>
      </c>
      <c r="B11">
        <v>96</v>
      </c>
    </row>
    <row r="12" spans="1:3" x14ac:dyDescent="0.25">
      <c r="A12">
        <v>4</v>
      </c>
      <c r="B12">
        <v>1</v>
      </c>
    </row>
    <row r="13" spans="1:3" x14ac:dyDescent="0.25">
      <c r="A13">
        <v>5</v>
      </c>
      <c r="B13">
        <v>95</v>
      </c>
    </row>
    <row r="14" spans="1:3" x14ac:dyDescent="0.25">
      <c r="A14">
        <v>6</v>
      </c>
      <c r="B14">
        <v>41</v>
      </c>
    </row>
    <row r="15" spans="1:3" x14ac:dyDescent="0.25">
      <c r="A15">
        <v>7</v>
      </c>
      <c r="B15">
        <v>88</v>
      </c>
    </row>
    <row r="16" spans="1:3" x14ac:dyDescent="0.25">
      <c r="A16">
        <v>8</v>
      </c>
      <c r="B16">
        <v>47</v>
      </c>
    </row>
    <row r="17" spans="1:2" x14ac:dyDescent="0.25">
      <c r="A17">
        <v>9</v>
      </c>
      <c r="B17">
        <v>23</v>
      </c>
    </row>
    <row r="18" spans="1:2" x14ac:dyDescent="0.25">
      <c r="A18">
        <v>10</v>
      </c>
      <c r="B18">
        <v>36</v>
      </c>
    </row>
    <row r="19" spans="1:2" x14ac:dyDescent="0.25">
      <c r="A19">
        <v>11</v>
      </c>
      <c r="B19">
        <v>10</v>
      </c>
    </row>
    <row r="20" spans="1:2" x14ac:dyDescent="0.25">
      <c r="A20">
        <v>12</v>
      </c>
      <c r="B20">
        <v>58</v>
      </c>
    </row>
    <row r="21" spans="1:2" x14ac:dyDescent="0.25">
      <c r="A21">
        <v>13</v>
      </c>
      <c r="B21">
        <v>10</v>
      </c>
    </row>
    <row r="22" spans="1:2" x14ac:dyDescent="0.25">
      <c r="A22">
        <v>14</v>
      </c>
      <c r="B22">
        <v>33</v>
      </c>
    </row>
    <row r="23" spans="1:2" x14ac:dyDescent="0.25">
      <c r="A23">
        <v>15</v>
      </c>
      <c r="B23">
        <v>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FB17-4500-4266-A052-D26F2C224F3B}">
  <dimension ref="A1:I5"/>
  <sheetViews>
    <sheetView workbookViewId="0">
      <selection activeCell="D3" sqref="D3"/>
    </sheetView>
  </sheetViews>
  <sheetFormatPr defaultRowHeight="15" x14ac:dyDescent="0.25"/>
  <cols>
    <col min="2" max="2" width="13.140625" bestFit="1" customWidth="1"/>
    <col min="3" max="3" width="8.140625" bestFit="1" customWidth="1"/>
    <col min="4" max="4" width="15.28515625" bestFit="1" customWidth="1"/>
    <col min="5" max="5" width="9.140625" bestFit="1" customWidth="1"/>
    <col min="6" max="6" width="12.28515625" bestFit="1" customWidth="1"/>
    <col min="7" max="7" width="10.85546875" bestFit="1" customWidth="1"/>
    <col min="8" max="8" width="10" bestFit="1" customWidth="1"/>
    <col min="9" max="9" width="10.42578125" bestFit="1" customWidth="1"/>
  </cols>
  <sheetData>
    <row r="1" spans="1:9" x14ac:dyDescent="0.25">
      <c r="C1">
        <v>2</v>
      </c>
      <c r="D1">
        <v>3</v>
      </c>
      <c r="E1">
        <v>4</v>
      </c>
      <c r="F1">
        <v>5</v>
      </c>
      <c r="G1">
        <v>2</v>
      </c>
      <c r="H1">
        <v>3</v>
      </c>
      <c r="I1">
        <v>5</v>
      </c>
    </row>
    <row r="2" spans="1:9" x14ac:dyDescent="0.25">
      <c r="A2" s="10" t="s">
        <v>198</v>
      </c>
      <c r="B2" s="20" t="s">
        <v>51</v>
      </c>
      <c r="C2" s="10" t="s">
        <v>166</v>
      </c>
      <c r="D2" s="10" t="s">
        <v>163</v>
      </c>
      <c r="E2" s="10" t="s">
        <v>164</v>
      </c>
      <c r="F2" s="10" t="s">
        <v>167</v>
      </c>
      <c r="G2" s="10" t="s">
        <v>168</v>
      </c>
      <c r="H2" s="10" t="s">
        <v>169</v>
      </c>
      <c r="I2" s="20" t="s">
        <v>4</v>
      </c>
    </row>
    <row r="3" spans="1:9" x14ac:dyDescent="0.25">
      <c r="A3">
        <v>39286</v>
      </c>
      <c r="B3" t="s">
        <v>35</v>
      </c>
      <c r="H3" s="22"/>
      <c r="I3" s="11"/>
    </row>
    <row r="4" spans="1:9" x14ac:dyDescent="0.25">
      <c r="A4">
        <v>42779</v>
      </c>
      <c r="B4" t="s">
        <v>34</v>
      </c>
      <c r="H4" s="22"/>
      <c r="I4" s="11"/>
    </row>
    <row r="5" spans="1:9" x14ac:dyDescent="0.25">
      <c r="A5">
        <v>32300</v>
      </c>
      <c r="B5" t="s">
        <v>42</v>
      </c>
      <c r="H5" s="22"/>
      <c r="I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8DF6-0D5E-4BF0-B631-E8086A31ABC8}">
  <dimension ref="A1:I8"/>
  <sheetViews>
    <sheetView tabSelected="1" workbookViewId="0">
      <selection activeCell="A6" sqref="A6"/>
    </sheetView>
  </sheetViews>
  <sheetFormatPr defaultRowHeight="15" x14ac:dyDescent="0.25"/>
  <cols>
    <col min="2" max="2" width="13.140625" bestFit="1" customWidth="1"/>
    <col min="3" max="3" width="8.140625" bestFit="1" customWidth="1"/>
    <col min="4" max="4" width="15.28515625" bestFit="1" customWidth="1"/>
    <col min="5" max="5" width="9.140625" bestFit="1" customWidth="1"/>
    <col min="6" max="6" width="12.28515625" bestFit="1" customWidth="1"/>
    <col min="7" max="7" width="10.85546875" bestFit="1" customWidth="1"/>
    <col min="8" max="8" width="10" bestFit="1" customWidth="1"/>
    <col min="9" max="9" width="10.42578125" bestFit="1" customWidth="1"/>
  </cols>
  <sheetData>
    <row r="1" spans="1:9" x14ac:dyDescent="0.25">
      <c r="B1">
        <v>2</v>
      </c>
      <c r="C1">
        <v>3</v>
      </c>
      <c r="D1">
        <v>4</v>
      </c>
      <c r="E1">
        <v>5</v>
      </c>
      <c r="F1">
        <v>6</v>
      </c>
      <c r="G1">
        <v>2</v>
      </c>
      <c r="H1">
        <v>4</v>
      </c>
      <c r="I1">
        <v>6</v>
      </c>
    </row>
    <row r="2" spans="1:9" x14ac:dyDescent="0.25">
      <c r="A2" s="10" t="s">
        <v>198</v>
      </c>
      <c r="B2" s="20" t="s">
        <v>51</v>
      </c>
      <c r="C2" s="10" t="s">
        <v>166</v>
      </c>
      <c r="D2" s="10" t="s">
        <v>163</v>
      </c>
      <c r="E2" s="10" t="s">
        <v>164</v>
      </c>
      <c r="F2" s="10" t="s">
        <v>167</v>
      </c>
      <c r="G2" s="10" t="s">
        <v>168</v>
      </c>
      <c r="H2" s="10" t="s">
        <v>169</v>
      </c>
      <c r="I2" s="20" t="s">
        <v>4</v>
      </c>
    </row>
    <row r="3" spans="1:9" x14ac:dyDescent="0.25">
      <c r="A3">
        <v>39286</v>
      </c>
      <c r="B3" t="str">
        <f>VLOOKUP($A3,Adressen!$A$1:$G$30,B$1,0)</f>
        <v xml:space="preserve"> Rudyenshello</v>
      </c>
      <c r="C3" t="str">
        <f>VLOOKUP($A3,Adressen!$A$1:$G$30,C$1,0)</f>
        <v>T.</v>
      </c>
      <c r="D3" t="str">
        <f>VLOOKUP($A3,Adressen!$A$1:$G$30,D$1,0)</f>
        <v>Magdalenahof 1</v>
      </c>
      <c r="E3" t="str">
        <f>VLOOKUP($A3,Adressen!$A$1:$G$30,E$1,0)</f>
        <v>6081 GP</v>
      </c>
      <c r="F3" t="str">
        <f>VLOOKUP($A3,Adressen!$A$1:$G$30,F$1,0)</f>
        <v>HAELEN</v>
      </c>
      <c r="G3" t="str">
        <f>VLOOKUP(VLOOKUP($A3,Administratie!$B$2:$H$30,3,0),Juristen!$A$2:$B$4,2,0)</f>
        <v>E. van Bree</v>
      </c>
      <c r="H3" s="22">
        <f>VLOOKUP($A3,Administratie!$B$3:$H$30,H$1,0)</f>
        <v>12</v>
      </c>
      <c r="I3" s="11">
        <f>VLOOKUP($A3,Administratie!$B$3:$H$30,I$1,0)</f>
        <v>0</v>
      </c>
    </row>
    <row r="4" spans="1:9" x14ac:dyDescent="0.25">
      <c r="A4">
        <v>42779</v>
      </c>
      <c r="B4" t="str">
        <f>VLOOKUP($A4,Adressen!$A$1:$G$30,B$1,0)</f>
        <v xml:space="preserve"> Wimpje</v>
      </c>
      <c r="C4" t="str">
        <f>VLOOKUP($A4,Adressen!$A$1:$G$30,C$1,0)</f>
        <v>B.C.</v>
      </c>
      <c r="D4" t="str">
        <f>VLOOKUP($A4,Adressen!$A$1:$G$30,D$1,0)</f>
        <v>Hornerheide 1</v>
      </c>
      <c r="E4" t="str">
        <f>VLOOKUP($A4,Adressen!$A$1:$G$30,E$1,0)</f>
        <v>6085 NM</v>
      </c>
      <c r="F4" t="str">
        <f>VLOOKUP($A4,Adressen!$A$1:$G$30,F$1,0)</f>
        <v>HORN</v>
      </c>
      <c r="G4" t="str">
        <f>VLOOKUP(VLOOKUP($A4,Administratie!$B$2:$H$30,3,0),Juristen!$A$2:$B$4,2,0)</f>
        <v>N. Cremers</v>
      </c>
      <c r="H4" s="22">
        <f>VLOOKUP($A4,Administratie!$B$3:$H$30,H$1,0)</f>
        <v>16</v>
      </c>
      <c r="I4" s="11">
        <f>VLOOKUP($A4,Administratie!$B$3:$H$30,I$1,0)</f>
        <v>0</v>
      </c>
    </row>
    <row r="5" spans="1:9" x14ac:dyDescent="0.25">
      <c r="A5">
        <v>32300</v>
      </c>
      <c r="B5" t="str">
        <f>VLOOKUP($A5,Adressen!$A$1:$G$30,B$1,0)</f>
        <v xml:space="preserve"> Thiësto</v>
      </c>
      <c r="C5" t="str">
        <f>VLOOKUP($A5,Adressen!$A$1:$G$30,C$1,0)</f>
        <v>J.M. van</v>
      </c>
      <c r="D5" t="str">
        <f>VLOOKUP($A5,Adressen!$A$1:$G$30,D$1,0)</f>
        <v>L'Unionlaan 1</v>
      </c>
      <c r="E5" t="str">
        <f>VLOOKUP($A5,Adressen!$A$1:$G$30,E$1,0)</f>
        <v>6093 GE</v>
      </c>
      <c r="F5" t="str">
        <f>VLOOKUP($A5,Adressen!$A$1:$G$30,F$1,0)</f>
        <v>HEYTHUYSEN</v>
      </c>
      <c r="G5" t="str">
        <f>VLOOKUP(VLOOKUP($A5,Administratie!$B$2:$H$30,3,0),Juristen!$A$2:$B$4,2,0)</f>
        <v>S.Skrotzki</v>
      </c>
      <c r="H5" s="22">
        <f>VLOOKUP($A5,Administratie!$B$3:$H$30,H$1,0)</f>
        <v>16</v>
      </c>
      <c r="I5" s="11">
        <f>VLOOKUP($A5,Administratie!$B$3:$H$30,I$1,0)</f>
        <v>0</v>
      </c>
    </row>
    <row r="6" spans="1:9" x14ac:dyDescent="0.25">
      <c r="B6" t="e">
        <f>VLOOKUP($A6,Adressen!$A$1:$G$30,B$1,0)</f>
        <v>#N/A</v>
      </c>
      <c r="C6" t="e">
        <f>VLOOKUP($A6,Adressen!$A$1:$G$30,C$1,0)</f>
        <v>#N/A</v>
      </c>
      <c r="D6" t="e">
        <f>VLOOKUP($A6,Adressen!$A$1:$G$30,D$1,0)</f>
        <v>#N/A</v>
      </c>
      <c r="E6" t="e">
        <f>VLOOKUP($A6,Adressen!$A$1:$G$30,E$1,0)</f>
        <v>#N/A</v>
      </c>
      <c r="F6" t="e">
        <f>VLOOKUP($A6,Adressen!$A$1:$G$30,F$1,0)</f>
        <v>#N/A</v>
      </c>
      <c r="G6" t="e">
        <f>VLOOKUP(VLOOKUP($A6,Administratie!$B$2:$H$30,3,0),Juristen!$A$2:$B$4,2,0)</f>
        <v>#N/A</v>
      </c>
      <c r="H6" s="22" t="e">
        <f>VLOOKUP($A6,Administratie!$B$3:$H$30,H$1,0)</f>
        <v>#N/A</v>
      </c>
      <c r="I6" s="11" t="e">
        <f>VLOOKUP($A6,Administratie!$B$3:$H$30,I$1,0)</f>
        <v>#N/A</v>
      </c>
    </row>
    <row r="7" spans="1:9" x14ac:dyDescent="0.25">
      <c r="B7" t="e">
        <f>VLOOKUP($A7,Adressen!$A$1:$G$30,B$1,0)</f>
        <v>#N/A</v>
      </c>
      <c r="C7" t="e">
        <f>VLOOKUP($A7,Adressen!$A$1:$G$30,C$1,0)</f>
        <v>#N/A</v>
      </c>
      <c r="D7" t="e">
        <f>VLOOKUP($A7,Adressen!$A$1:$G$30,D$1,0)</f>
        <v>#N/A</v>
      </c>
      <c r="E7" t="e">
        <f>VLOOKUP($A7,Adressen!$A$1:$G$30,E$1,0)</f>
        <v>#N/A</v>
      </c>
      <c r="F7" t="e">
        <f>VLOOKUP($A7,Adressen!$A$1:$G$30,F$1,0)</f>
        <v>#N/A</v>
      </c>
      <c r="G7" t="e">
        <f>VLOOKUP(VLOOKUP($A7,Administratie!$B$2:$H$30,3,0),Juristen!$A$2:$B$4,2,0)</f>
        <v>#N/A</v>
      </c>
      <c r="H7" s="22" t="e">
        <f>VLOOKUP($A7,Administratie!$B$3:$H$30,H$1,0)</f>
        <v>#N/A</v>
      </c>
      <c r="I7" s="11" t="e">
        <f>VLOOKUP($A7,Administratie!$B$3:$H$30,I$1,0)</f>
        <v>#N/A</v>
      </c>
    </row>
    <row r="8" spans="1:9" x14ac:dyDescent="0.25">
      <c r="B8" t="e">
        <f>VLOOKUP($A8,Adressen!$A$1:$G$30,B$1,0)</f>
        <v>#N/A</v>
      </c>
      <c r="C8" t="e">
        <f>VLOOKUP($A8,Adressen!$A$1:$G$30,C$1,0)</f>
        <v>#N/A</v>
      </c>
      <c r="D8" t="e">
        <f>VLOOKUP($A8,Adressen!$A$1:$G$30,D$1,0)</f>
        <v>#N/A</v>
      </c>
      <c r="E8" t="e">
        <f>VLOOKUP($A8,Adressen!$A$1:$G$30,E$1,0)</f>
        <v>#N/A</v>
      </c>
      <c r="F8" t="e">
        <f>VLOOKUP($A8,Adressen!$A$1:$G$30,F$1,0)</f>
        <v>#N/A</v>
      </c>
      <c r="G8" t="e">
        <f>VLOOKUP(VLOOKUP($A8,Administratie!$B$2:$H$30,3,0),Juristen!$A$2:$B$4,2,0)</f>
        <v>#N/A</v>
      </c>
      <c r="H8" s="22" t="e">
        <f>VLOOKUP($A8,Administratie!$B$3:$H$30,H$1,0)</f>
        <v>#N/A</v>
      </c>
      <c r="I8" s="11" t="e">
        <f>VLOOKUP($A8,Administratie!$B$3:$H$30,I$1,0)</f>
        <v>#N/A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4DDA-DE83-4D81-98D7-0ECCD0BDE357}">
  <sheetPr>
    <tabColor rgb="FF00B050"/>
  </sheetPr>
  <dimension ref="A1:F8"/>
  <sheetViews>
    <sheetView workbookViewId="0">
      <selection activeCell="F13" sqref="F13"/>
    </sheetView>
  </sheetViews>
  <sheetFormatPr defaultRowHeight="15" x14ac:dyDescent="0.25"/>
  <cols>
    <col min="2" max="2" width="11.5703125" customWidth="1"/>
    <col min="4" max="4" width="8.7109375" bestFit="1" customWidth="1"/>
    <col min="5" max="5" width="12.42578125" bestFit="1" customWidth="1"/>
    <col min="6" max="6" width="13.7109375" customWidth="1"/>
  </cols>
  <sheetData>
    <row r="1" spans="1:6" ht="15.75" thickBot="1" x14ac:dyDescent="0.3"/>
    <row r="2" spans="1:6" x14ac:dyDescent="0.25">
      <c r="A2" s="47" t="s">
        <v>217</v>
      </c>
      <c r="B2" s="46"/>
      <c r="C2" s="46"/>
      <c r="D2" s="46"/>
      <c r="E2" s="46"/>
      <c r="F2" s="45"/>
    </row>
    <row r="3" spans="1:6" x14ac:dyDescent="0.25">
      <c r="A3" s="38" t="s">
        <v>216</v>
      </c>
      <c r="B3" s="13" t="s">
        <v>215</v>
      </c>
      <c r="C3" s="14" t="s">
        <v>214</v>
      </c>
      <c r="D3" s="14" t="s">
        <v>213</v>
      </c>
      <c r="E3" s="14" t="s">
        <v>212</v>
      </c>
      <c r="F3" s="44" t="s">
        <v>4</v>
      </c>
    </row>
    <row r="4" spans="1:6" x14ac:dyDescent="0.25">
      <c r="A4" s="38" t="s">
        <v>211</v>
      </c>
      <c r="B4" s="43">
        <v>12</v>
      </c>
      <c r="C4" s="42">
        <v>7</v>
      </c>
      <c r="D4" s="42">
        <v>15</v>
      </c>
      <c r="E4" s="41">
        <v>17</v>
      </c>
      <c r="F4" s="34"/>
    </row>
    <row r="5" spans="1:6" x14ac:dyDescent="0.25">
      <c r="A5" s="38" t="s">
        <v>210</v>
      </c>
      <c r="B5" s="40">
        <v>11</v>
      </c>
      <c r="C5">
        <v>10</v>
      </c>
      <c r="D5">
        <v>15</v>
      </c>
      <c r="E5" s="39">
        <v>6</v>
      </c>
      <c r="F5" s="34"/>
    </row>
    <row r="6" spans="1:6" x14ac:dyDescent="0.25">
      <c r="A6" s="38" t="s">
        <v>209</v>
      </c>
      <c r="B6" s="40">
        <v>6</v>
      </c>
      <c r="C6">
        <v>10</v>
      </c>
      <c r="D6">
        <v>17</v>
      </c>
      <c r="E6" s="39">
        <v>11</v>
      </c>
      <c r="F6" s="34"/>
    </row>
    <row r="7" spans="1:6" x14ac:dyDescent="0.25">
      <c r="A7" s="38" t="s">
        <v>208</v>
      </c>
      <c r="B7" s="37">
        <v>18</v>
      </c>
      <c r="C7" s="36">
        <v>17</v>
      </c>
      <c r="D7" s="36">
        <v>6</v>
      </c>
      <c r="E7" s="35">
        <v>16</v>
      </c>
      <c r="F7" s="34"/>
    </row>
    <row r="8" spans="1:6" ht="15.75" thickBot="1" x14ac:dyDescent="0.3">
      <c r="A8" s="33" t="s">
        <v>4</v>
      </c>
      <c r="B8" s="32">
        <f>SUM(B4:B7)</f>
        <v>47</v>
      </c>
      <c r="C8" s="32">
        <f>SUM(C4:C7)</f>
        <v>44</v>
      </c>
      <c r="D8" s="32">
        <f>SUM(D4:D7)</f>
        <v>53</v>
      </c>
      <c r="E8" s="32">
        <f>SUM(E4:E7)</f>
        <v>50</v>
      </c>
      <c r="F8" s="31">
        <f>SUM(B3:E7)</f>
        <v>194</v>
      </c>
    </row>
  </sheetData>
  <mergeCells count="1">
    <mergeCell ref="A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B7D4-B9DA-40A0-9693-DA408F5962BB}">
  <sheetPr>
    <tabColor rgb="FF00B050"/>
  </sheetPr>
  <dimension ref="C1:M20"/>
  <sheetViews>
    <sheetView topLeftCell="C1" workbookViewId="0">
      <selection activeCell="F13" sqref="F13"/>
    </sheetView>
  </sheetViews>
  <sheetFormatPr defaultRowHeight="15" x14ac:dyDescent="0.25"/>
  <cols>
    <col min="4" max="4" width="12.7109375" bestFit="1" customWidth="1"/>
    <col min="5" max="5" width="10.42578125" bestFit="1" customWidth="1"/>
    <col min="9" max="9" width="12.42578125" bestFit="1" customWidth="1"/>
    <col min="10" max="10" width="12" bestFit="1" customWidth="1"/>
  </cols>
  <sheetData>
    <row r="1" spans="3:13" ht="15.75" thickBot="1" x14ac:dyDescent="0.3">
      <c r="C1" s="50" t="s">
        <v>228</v>
      </c>
      <c r="D1" s="49"/>
      <c r="E1" s="48"/>
    </row>
    <row r="3" spans="3:13" x14ac:dyDescent="0.25">
      <c r="C3" t="s">
        <v>227</v>
      </c>
      <c r="D3" t="s">
        <v>226</v>
      </c>
      <c r="E3" t="s">
        <v>199</v>
      </c>
      <c r="J3" t="s">
        <v>225</v>
      </c>
      <c r="M3" t="s">
        <v>224</v>
      </c>
    </row>
    <row r="4" spans="3:13" x14ac:dyDescent="0.25">
      <c r="C4" t="s">
        <v>223</v>
      </c>
      <c r="D4" t="s">
        <v>215</v>
      </c>
      <c r="E4" s="11">
        <v>125</v>
      </c>
      <c r="I4" t="s">
        <v>215</v>
      </c>
      <c r="J4">
        <f>SUMIF(D4:D19,I4,E4:E19)</f>
        <v>441</v>
      </c>
    </row>
    <row r="5" spans="3:13" x14ac:dyDescent="0.25">
      <c r="D5" t="s">
        <v>214</v>
      </c>
      <c r="E5" s="11">
        <v>231</v>
      </c>
      <c r="I5" t="s">
        <v>214</v>
      </c>
    </row>
    <row r="6" spans="3:13" x14ac:dyDescent="0.25">
      <c r="D6" t="s">
        <v>213</v>
      </c>
      <c r="E6" s="11">
        <v>100</v>
      </c>
      <c r="I6" t="s">
        <v>213</v>
      </c>
    </row>
    <row r="7" spans="3:13" x14ac:dyDescent="0.25">
      <c r="D7" t="s">
        <v>212</v>
      </c>
      <c r="E7" s="11">
        <v>234</v>
      </c>
      <c r="I7" t="s">
        <v>212</v>
      </c>
    </row>
    <row r="8" spans="3:13" x14ac:dyDescent="0.25">
      <c r="C8" t="s">
        <v>222</v>
      </c>
      <c r="D8" t="s">
        <v>215</v>
      </c>
      <c r="E8" s="11">
        <v>98</v>
      </c>
    </row>
    <row r="9" spans="3:13" x14ac:dyDescent="0.25">
      <c r="D9" t="s">
        <v>214</v>
      </c>
      <c r="E9" s="11">
        <v>248</v>
      </c>
    </row>
    <row r="10" spans="3:13" x14ac:dyDescent="0.25">
      <c r="D10" t="s">
        <v>213</v>
      </c>
      <c r="E10" s="11">
        <v>120</v>
      </c>
    </row>
    <row r="11" spans="3:13" x14ac:dyDescent="0.25">
      <c r="D11" t="s">
        <v>212</v>
      </c>
      <c r="E11" s="11">
        <v>267</v>
      </c>
    </row>
    <row r="12" spans="3:13" x14ac:dyDescent="0.25">
      <c r="C12" t="s">
        <v>221</v>
      </c>
      <c r="D12" t="s">
        <v>215</v>
      </c>
      <c r="E12" s="11">
        <v>143</v>
      </c>
    </row>
    <row r="13" spans="3:13" x14ac:dyDescent="0.25">
      <c r="D13" t="s">
        <v>214</v>
      </c>
      <c r="E13" s="11">
        <v>200</v>
      </c>
    </row>
    <row r="14" spans="3:13" x14ac:dyDescent="0.25">
      <c r="D14" t="s">
        <v>213</v>
      </c>
      <c r="E14" s="11">
        <v>115</v>
      </c>
    </row>
    <row r="15" spans="3:13" x14ac:dyDescent="0.25">
      <c r="D15" t="s">
        <v>212</v>
      </c>
      <c r="E15" s="11">
        <v>215</v>
      </c>
    </row>
    <row r="16" spans="3:13" x14ac:dyDescent="0.25">
      <c r="C16" t="s">
        <v>220</v>
      </c>
      <c r="D16" t="s">
        <v>215</v>
      </c>
      <c r="E16" s="11">
        <v>75</v>
      </c>
    </row>
    <row r="17" spans="3:5" x14ac:dyDescent="0.25">
      <c r="D17" t="s">
        <v>214</v>
      </c>
      <c r="E17" s="11">
        <v>178</v>
      </c>
    </row>
    <row r="18" spans="3:5" x14ac:dyDescent="0.25">
      <c r="D18" t="s">
        <v>213</v>
      </c>
      <c r="E18" s="11">
        <v>105</v>
      </c>
    </row>
    <row r="19" spans="3:5" x14ac:dyDescent="0.25">
      <c r="D19" t="s">
        <v>212</v>
      </c>
      <c r="E19" s="11">
        <v>198</v>
      </c>
    </row>
    <row r="20" spans="3:5" x14ac:dyDescent="0.25">
      <c r="C20" t="s">
        <v>219</v>
      </c>
      <c r="D20" t="s">
        <v>218</v>
      </c>
      <c r="E20" s="19"/>
    </row>
  </sheetData>
  <mergeCells count="1">
    <mergeCell ref="C1:E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2CA8-437A-4ACB-BAB6-1ABC0813E55F}">
  <dimension ref="A1:G8"/>
  <sheetViews>
    <sheetView workbookViewId="0">
      <selection activeCell="E23" sqref="E23"/>
    </sheetView>
  </sheetViews>
  <sheetFormatPr defaultRowHeight="15" x14ac:dyDescent="0.25"/>
  <cols>
    <col min="4" max="4" width="0" hidden="1" customWidth="1"/>
  </cols>
  <sheetData>
    <row r="1" spans="1:7" x14ac:dyDescent="0.25">
      <c r="A1" t="s">
        <v>184</v>
      </c>
      <c r="B1" t="s">
        <v>185</v>
      </c>
      <c r="C1" t="s">
        <v>186</v>
      </c>
      <c r="E1" t="s">
        <v>187</v>
      </c>
      <c r="F1" t="s">
        <v>188</v>
      </c>
      <c r="G1" t="s">
        <v>189</v>
      </c>
    </row>
    <row r="2" spans="1:7" x14ac:dyDescent="0.25">
      <c r="A2" s="25">
        <v>5</v>
      </c>
      <c r="B2" s="25">
        <v>2</v>
      </c>
      <c r="C2" s="25">
        <v>5</v>
      </c>
      <c r="D2" s="26"/>
      <c r="E2" s="26">
        <v>2</v>
      </c>
      <c r="F2" s="26" t="s">
        <v>177</v>
      </c>
      <c r="G2" s="26" t="s">
        <v>178</v>
      </c>
    </row>
    <row r="3" spans="1:7" x14ac:dyDescent="0.25">
      <c r="A3" s="24">
        <v>3</v>
      </c>
      <c r="B3" s="24">
        <v>4</v>
      </c>
      <c r="C3" s="24">
        <v>6</v>
      </c>
      <c r="D3" s="27"/>
      <c r="E3" s="27">
        <v>1</v>
      </c>
      <c r="F3" s="27" t="s">
        <v>178</v>
      </c>
      <c r="G3" s="27" t="s">
        <v>182</v>
      </c>
    </row>
    <row r="4" spans="1:7" x14ac:dyDescent="0.25">
      <c r="A4" s="27">
        <v>2</v>
      </c>
      <c r="B4" s="27">
        <v>8</v>
      </c>
      <c r="C4" s="27">
        <v>3</v>
      </c>
      <c r="D4" s="24"/>
      <c r="E4" s="24">
        <v>4</v>
      </c>
      <c r="F4" s="24" t="s">
        <v>175</v>
      </c>
      <c r="G4" s="24" t="s">
        <v>180</v>
      </c>
    </row>
    <row r="5" spans="1:7" x14ac:dyDescent="0.25">
      <c r="A5" s="26">
        <v>1</v>
      </c>
      <c r="B5" s="26">
        <v>7</v>
      </c>
      <c r="C5" s="26">
        <v>4</v>
      </c>
      <c r="D5" s="25"/>
      <c r="E5" s="25">
        <v>3</v>
      </c>
      <c r="F5" s="25" t="s">
        <v>176</v>
      </c>
      <c r="G5" s="25" t="s">
        <v>181</v>
      </c>
    </row>
    <row r="6" spans="1:7" hidden="1" x14ac:dyDescent="0.25"/>
    <row r="7" spans="1:7" x14ac:dyDescent="0.25">
      <c r="A7" s="28">
        <v>8</v>
      </c>
      <c r="B7" s="28">
        <v>5</v>
      </c>
      <c r="C7" s="28">
        <v>2</v>
      </c>
      <c r="D7" s="28"/>
      <c r="E7" s="28"/>
      <c r="F7" s="28" t="s">
        <v>179</v>
      </c>
      <c r="G7" s="28" t="s">
        <v>183</v>
      </c>
    </row>
    <row r="8" spans="1:7" x14ac:dyDescent="0.25">
      <c r="A8" s="29">
        <v>9</v>
      </c>
      <c r="B8" s="29">
        <v>4</v>
      </c>
      <c r="C8" s="29">
        <v>1</v>
      </c>
      <c r="D8" s="29"/>
      <c r="E8" s="29"/>
      <c r="F8" s="29"/>
      <c r="G8" s="29"/>
    </row>
  </sheetData>
  <sortState xmlns:xlrd2="http://schemas.microsoft.com/office/spreadsheetml/2017/richdata2" ref="A2:C5">
    <sortCondition descending="1" ref="A3"/>
  </sortState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C405F-FE72-49E4-A873-10FF4CD6A22A}">
  <dimension ref="A1:C4"/>
  <sheetViews>
    <sheetView workbookViewId="0">
      <selection activeCell="C5" sqref="C5"/>
    </sheetView>
  </sheetViews>
  <sheetFormatPr defaultRowHeight="15" x14ac:dyDescent="0.25"/>
  <sheetData>
    <row r="1" spans="1:3" x14ac:dyDescent="0.25">
      <c r="A1" t="s">
        <v>51</v>
      </c>
    </row>
    <row r="2" spans="1:3" x14ac:dyDescent="0.25">
      <c r="B2" t="str">
        <f>A1</f>
        <v>Naam</v>
      </c>
      <c r="C2" t="s">
        <v>190</v>
      </c>
    </row>
    <row r="3" spans="1:3" x14ac:dyDescent="0.25">
      <c r="A3" t="str">
        <f>Kopieren!C14</f>
        <v xml:space="preserve"> Wimpje</v>
      </c>
      <c r="C3" t="s">
        <v>196</v>
      </c>
    </row>
    <row r="4" spans="1:3" x14ac:dyDescent="0.25">
      <c r="A4" t="str">
        <f>'Kopieren 2'!C3</f>
        <v xml:space="preserve"> Barteljaap</v>
      </c>
      <c r="C4" t="s">
        <v>197</v>
      </c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981D-5B3A-4012-8CEE-186F7D9DB98E}">
  <dimension ref="A1:L44"/>
  <sheetViews>
    <sheetView workbookViewId="0">
      <selection activeCell="H20" sqref="H20"/>
    </sheetView>
  </sheetViews>
  <sheetFormatPr defaultRowHeight="15" x14ac:dyDescent="0.25"/>
  <cols>
    <col min="1" max="1" width="9.42578125" bestFit="1" customWidth="1"/>
    <col min="2" max="2" width="14" bestFit="1" customWidth="1"/>
    <col min="3" max="3" width="18.85546875" bestFit="1" customWidth="1"/>
    <col min="4" max="4" width="10.140625" bestFit="1" customWidth="1"/>
    <col min="5" max="5" width="10.42578125" bestFit="1" customWidth="1"/>
    <col min="7" max="7" width="10" bestFit="1" customWidth="1"/>
  </cols>
  <sheetData>
    <row r="1" spans="1:12" x14ac:dyDescent="0.25">
      <c r="H1" s="12">
        <v>0.17355371900826447</v>
      </c>
    </row>
    <row r="2" spans="1:12" x14ac:dyDescent="0.25">
      <c r="A2" s="10" t="s">
        <v>0</v>
      </c>
      <c r="B2" s="10" t="s">
        <v>14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50</v>
      </c>
      <c r="H2" s="10" t="s">
        <v>19</v>
      </c>
    </row>
    <row r="3" spans="1:12" ht="18" x14ac:dyDescent="0.35">
      <c r="A3" s="1">
        <v>43864</v>
      </c>
      <c r="B3">
        <v>56701</v>
      </c>
      <c r="C3" t="s">
        <v>47</v>
      </c>
      <c r="D3" t="s">
        <v>200</v>
      </c>
      <c r="E3">
        <v>5</v>
      </c>
      <c r="F3" s="11">
        <v>115</v>
      </c>
      <c r="G3" s="11">
        <f>E3*F3</f>
        <v>575</v>
      </c>
      <c r="H3" s="11">
        <f>G3*H1</f>
        <v>99.793388429752071</v>
      </c>
      <c r="L3" s="9"/>
    </row>
    <row r="4" spans="1:12" x14ac:dyDescent="0.25">
      <c r="A4" s="1">
        <v>43864</v>
      </c>
      <c r="B4">
        <v>49715</v>
      </c>
      <c r="C4" t="s">
        <v>41</v>
      </c>
      <c r="D4" t="s">
        <v>49</v>
      </c>
      <c r="E4">
        <v>12</v>
      </c>
    </row>
    <row r="5" spans="1:12" ht="18" x14ac:dyDescent="0.35">
      <c r="A5" s="1">
        <v>43865</v>
      </c>
      <c r="B5">
        <v>46222</v>
      </c>
      <c r="C5" t="s">
        <v>43</v>
      </c>
      <c r="D5" t="s">
        <v>49</v>
      </c>
      <c r="E5">
        <v>13</v>
      </c>
      <c r="K5" s="9"/>
    </row>
    <row r="6" spans="1:12" x14ac:dyDescent="0.25">
      <c r="A6" s="1">
        <v>43866</v>
      </c>
      <c r="B6">
        <v>42729</v>
      </c>
      <c r="C6" t="s">
        <v>44</v>
      </c>
      <c r="D6" t="s">
        <v>200</v>
      </c>
      <c r="E6">
        <v>8</v>
      </c>
    </row>
    <row r="7" spans="1:12" x14ac:dyDescent="0.25">
      <c r="A7" s="1">
        <v>43867</v>
      </c>
      <c r="B7">
        <v>39236</v>
      </c>
      <c r="C7" t="s">
        <v>38</v>
      </c>
      <c r="D7" t="s">
        <v>48</v>
      </c>
      <c r="E7">
        <v>40</v>
      </c>
    </row>
    <row r="8" spans="1:12" x14ac:dyDescent="0.25">
      <c r="A8" s="1">
        <v>43867</v>
      </c>
      <c r="B8">
        <v>32250</v>
      </c>
      <c r="C8" t="s">
        <v>22</v>
      </c>
      <c r="D8" t="s">
        <v>200</v>
      </c>
      <c r="E8">
        <v>20</v>
      </c>
    </row>
    <row r="9" spans="1:12" x14ac:dyDescent="0.25">
      <c r="A9" s="1">
        <v>43868</v>
      </c>
      <c r="B9">
        <v>35743</v>
      </c>
      <c r="C9" t="s">
        <v>30</v>
      </c>
      <c r="D9" t="s">
        <v>48</v>
      </c>
      <c r="E9">
        <v>15</v>
      </c>
    </row>
    <row r="10" spans="1:12" x14ac:dyDescent="0.25">
      <c r="A10" s="1">
        <v>43871</v>
      </c>
      <c r="B10">
        <v>25264</v>
      </c>
      <c r="C10" t="s">
        <v>20</v>
      </c>
      <c r="D10" t="s">
        <v>200</v>
      </c>
      <c r="E10">
        <v>10</v>
      </c>
    </row>
    <row r="11" spans="1:12" x14ac:dyDescent="0.25">
      <c r="A11" s="1">
        <v>43872</v>
      </c>
      <c r="B11">
        <v>28757</v>
      </c>
      <c r="C11" t="s">
        <v>21</v>
      </c>
      <c r="D11" t="s">
        <v>200</v>
      </c>
      <c r="E11">
        <v>5</v>
      </c>
    </row>
    <row r="12" spans="1:12" x14ac:dyDescent="0.25">
      <c r="A12" s="1">
        <v>43872</v>
      </c>
      <c r="B12">
        <v>21771</v>
      </c>
      <c r="C12" t="s">
        <v>27</v>
      </c>
      <c r="D12" t="s">
        <v>48</v>
      </c>
      <c r="E12">
        <v>8</v>
      </c>
    </row>
    <row r="13" spans="1:12" x14ac:dyDescent="0.25">
      <c r="A13" s="1">
        <v>43873</v>
      </c>
      <c r="B13">
        <v>18278</v>
      </c>
      <c r="C13" t="s">
        <v>31</v>
      </c>
      <c r="D13" t="s">
        <v>49</v>
      </c>
      <c r="E13">
        <v>4</v>
      </c>
    </row>
    <row r="14" spans="1:12" x14ac:dyDescent="0.25">
      <c r="A14" s="1">
        <v>43874</v>
      </c>
      <c r="B14">
        <f t="shared" ref="B14:B30" si="0">B6+50</f>
        <v>42779</v>
      </c>
      <c r="C14" t="s">
        <v>34</v>
      </c>
      <c r="D14" t="s">
        <v>49</v>
      </c>
      <c r="E14">
        <v>16</v>
      </c>
    </row>
    <row r="15" spans="1:12" x14ac:dyDescent="0.25">
      <c r="A15" s="1">
        <v>43874</v>
      </c>
      <c r="B15">
        <f t="shared" si="0"/>
        <v>39286</v>
      </c>
      <c r="C15" t="s">
        <v>35</v>
      </c>
      <c r="D15" t="s">
        <v>48</v>
      </c>
      <c r="E15">
        <v>12</v>
      </c>
    </row>
    <row r="16" spans="1:12" x14ac:dyDescent="0.25">
      <c r="A16" s="1">
        <v>43877</v>
      </c>
      <c r="B16">
        <f t="shared" si="0"/>
        <v>32300</v>
      </c>
      <c r="C16" t="s">
        <v>42</v>
      </c>
      <c r="D16" t="s">
        <v>200</v>
      </c>
      <c r="E16">
        <f>E3+3</f>
        <v>8</v>
      </c>
    </row>
    <row r="17" spans="1:5" x14ac:dyDescent="0.25">
      <c r="A17" s="1">
        <v>43878</v>
      </c>
      <c r="B17">
        <f t="shared" si="0"/>
        <v>35793</v>
      </c>
      <c r="C17" t="s">
        <v>37</v>
      </c>
      <c r="D17" t="s">
        <v>48</v>
      </c>
      <c r="E17">
        <f t="shared" ref="E17:E30" si="1">E4+3</f>
        <v>15</v>
      </c>
    </row>
    <row r="18" spans="1:5" x14ac:dyDescent="0.25">
      <c r="A18" s="1">
        <v>43878</v>
      </c>
      <c r="B18">
        <f t="shared" si="0"/>
        <v>25314</v>
      </c>
      <c r="C18" t="s">
        <v>45</v>
      </c>
      <c r="D18" t="s">
        <v>48</v>
      </c>
      <c r="E18">
        <f t="shared" si="1"/>
        <v>16</v>
      </c>
    </row>
    <row r="19" spans="1:5" x14ac:dyDescent="0.25">
      <c r="A19" s="1">
        <v>43880</v>
      </c>
      <c r="B19">
        <f t="shared" si="0"/>
        <v>28807</v>
      </c>
      <c r="C19" t="s">
        <v>25</v>
      </c>
      <c r="D19" t="s">
        <v>49</v>
      </c>
      <c r="E19">
        <f t="shared" si="1"/>
        <v>11</v>
      </c>
    </row>
    <row r="20" spans="1:5" x14ac:dyDescent="0.25">
      <c r="A20" s="1">
        <v>43880</v>
      </c>
      <c r="B20">
        <f t="shared" si="0"/>
        <v>21821</v>
      </c>
      <c r="C20" t="s">
        <v>23</v>
      </c>
      <c r="D20" t="s">
        <v>200</v>
      </c>
      <c r="E20">
        <f t="shared" si="1"/>
        <v>43</v>
      </c>
    </row>
    <row r="21" spans="1:5" x14ac:dyDescent="0.25">
      <c r="A21" s="1">
        <v>43881</v>
      </c>
      <c r="B21">
        <f t="shared" si="0"/>
        <v>18328</v>
      </c>
      <c r="C21" t="s">
        <v>28</v>
      </c>
      <c r="D21" t="s">
        <v>48</v>
      </c>
      <c r="E21">
        <f t="shared" si="1"/>
        <v>23</v>
      </c>
    </row>
    <row r="22" spans="1:5" x14ac:dyDescent="0.25">
      <c r="A22" s="1">
        <v>43881</v>
      </c>
      <c r="B22">
        <f t="shared" si="0"/>
        <v>42829</v>
      </c>
      <c r="C22" t="s">
        <v>36</v>
      </c>
      <c r="D22" t="s">
        <v>48</v>
      </c>
      <c r="E22">
        <f t="shared" si="1"/>
        <v>18</v>
      </c>
    </row>
    <row r="23" spans="1:5" x14ac:dyDescent="0.25">
      <c r="A23" s="1">
        <v>43882</v>
      </c>
      <c r="B23">
        <f t="shared" si="0"/>
        <v>39336</v>
      </c>
      <c r="C23" t="s">
        <v>33</v>
      </c>
      <c r="D23" t="s">
        <v>49</v>
      </c>
      <c r="E23">
        <f t="shared" si="1"/>
        <v>13</v>
      </c>
    </row>
    <row r="24" spans="1:5" x14ac:dyDescent="0.25">
      <c r="A24" s="1">
        <v>43882</v>
      </c>
      <c r="B24">
        <f t="shared" si="0"/>
        <v>32350</v>
      </c>
      <c r="C24" t="s">
        <v>40</v>
      </c>
      <c r="D24" t="s">
        <v>49</v>
      </c>
      <c r="E24">
        <f t="shared" si="1"/>
        <v>8</v>
      </c>
    </row>
    <row r="25" spans="1:5" x14ac:dyDescent="0.25">
      <c r="A25" s="1">
        <v>43885</v>
      </c>
      <c r="B25">
        <f t="shared" si="0"/>
        <v>35843</v>
      </c>
      <c r="C25" t="s">
        <v>39</v>
      </c>
      <c r="D25" t="s">
        <v>200</v>
      </c>
      <c r="E25">
        <f t="shared" si="1"/>
        <v>11</v>
      </c>
    </row>
    <row r="26" spans="1:5" x14ac:dyDescent="0.25">
      <c r="A26" s="1">
        <v>43886</v>
      </c>
      <c r="B26">
        <f t="shared" si="0"/>
        <v>25364</v>
      </c>
      <c r="C26" t="s">
        <v>24</v>
      </c>
      <c r="D26" t="s">
        <v>200</v>
      </c>
      <c r="E26">
        <f t="shared" si="1"/>
        <v>7</v>
      </c>
    </row>
    <row r="27" spans="1:5" x14ac:dyDescent="0.25">
      <c r="A27" s="1">
        <v>43887</v>
      </c>
      <c r="B27">
        <f t="shared" si="0"/>
        <v>28857</v>
      </c>
      <c r="C27" t="s">
        <v>26</v>
      </c>
      <c r="D27" t="s">
        <v>49</v>
      </c>
      <c r="E27">
        <f t="shared" si="1"/>
        <v>19</v>
      </c>
    </row>
    <row r="28" spans="1:5" x14ac:dyDescent="0.25">
      <c r="A28" s="1">
        <v>43888</v>
      </c>
      <c r="B28">
        <f t="shared" si="0"/>
        <v>21871</v>
      </c>
      <c r="C28" t="s">
        <v>29</v>
      </c>
      <c r="D28" t="s">
        <v>48</v>
      </c>
      <c r="E28">
        <f t="shared" si="1"/>
        <v>15</v>
      </c>
    </row>
    <row r="29" spans="1:5" x14ac:dyDescent="0.25">
      <c r="A29" s="1">
        <v>43888</v>
      </c>
      <c r="B29">
        <f t="shared" si="0"/>
        <v>18378</v>
      </c>
      <c r="C29" t="s">
        <v>46</v>
      </c>
      <c r="D29" t="s">
        <v>201</v>
      </c>
      <c r="E29">
        <f t="shared" si="1"/>
        <v>11</v>
      </c>
    </row>
    <row r="30" spans="1:5" x14ac:dyDescent="0.25">
      <c r="A30" s="1">
        <v>43889</v>
      </c>
      <c r="B30">
        <f t="shared" si="0"/>
        <v>42879</v>
      </c>
      <c r="C30" t="s">
        <v>32</v>
      </c>
      <c r="D30" t="s">
        <v>49</v>
      </c>
      <c r="E30">
        <f t="shared" si="1"/>
        <v>18</v>
      </c>
    </row>
    <row r="44" spans="11:11" ht="18" x14ac:dyDescent="0.35">
      <c r="K44" s="9"/>
    </row>
  </sheetData>
  <sortState xmlns:xlrd2="http://schemas.microsoft.com/office/spreadsheetml/2017/richdata2" ref="A3:H30">
    <sortCondition ref="A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B2AE-DC12-427B-8E9B-EC6071F29CA0}">
  <dimension ref="A1:L44"/>
  <sheetViews>
    <sheetView workbookViewId="0">
      <selection activeCell="D3" sqref="D3:D30"/>
    </sheetView>
  </sheetViews>
  <sheetFormatPr defaultRowHeight="15" x14ac:dyDescent="0.25"/>
  <cols>
    <col min="1" max="1" width="9.42578125" bestFit="1" customWidth="1"/>
    <col min="2" max="2" width="14" bestFit="1" customWidth="1"/>
    <col min="3" max="3" width="18.85546875" bestFit="1" customWidth="1"/>
    <col min="4" max="4" width="10.140625" bestFit="1" customWidth="1"/>
    <col min="5" max="5" width="10.42578125" bestFit="1" customWidth="1"/>
    <col min="7" max="7" width="10.42578125" bestFit="1" customWidth="1"/>
    <col min="8" max="8" width="20.85546875" customWidth="1"/>
  </cols>
  <sheetData>
    <row r="1" spans="1:12" x14ac:dyDescent="0.25">
      <c r="H1" s="12">
        <v>0.17355371900826447</v>
      </c>
    </row>
    <row r="2" spans="1:12" x14ac:dyDescent="0.25">
      <c r="A2" s="10" t="s">
        <v>0</v>
      </c>
      <c r="B2" s="10" t="s">
        <v>14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50</v>
      </c>
      <c r="H2" s="10" t="s">
        <v>19</v>
      </c>
    </row>
    <row r="3" spans="1:12" ht="18" x14ac:dyDescent="0.35">
      <c r="A3" s="1">
        <v>43864</v>
      </c>
      <c r="B3">
        <v>56701</v>
      </c>
      <c r="C3" t="s">
        <v>47</v>
      </c>
      <c r="D3" t="s">
        <v>200</v>
      </c>
      <c r="E3">
        <v>5</v>
      </c>
      <c r="F3" s="11">
        <v>100</v>
      </c>
      <c r="G3" s="11">
        <f t="shared" ref="G3:G30" si="0">E3*F3</f>
        <v>500</v>
      </c>
      <c r="H3" s="11">
        <f t="shared" ref="H3:H30" si="1">G3*$H$1</f>
        <v>86.776859504132233</v>
      </c>
      <c r="L3" s="9"/>
    </row>
    <row r="4" spans="1:12" x14ac:dyDescent="0.25">
      <c r="A4" s="1">
        <v>43864</v>
      </c>
      <c r="B4">
        <v>49715</v>
      </c>
      <c r="C4" t="s">
        <v>41</v>
      </c>
      <c r="D4" t="s">
        <v>49</v>
      </c>
      <c r="E4">
        <v>12</v>
      </c>
      <c r="F4" s="11">
        <v>100</v>
      </c>
      <c r="G4" s="11">
        <f t="shared" si="0"/>
        <v>1200</v>
      </c>
      <c r="H4" s="11">
        <f t="shared" si="1"/>
        <v>208.26446280991735</v>
      </c>
    </row>
    <row r="5" spans="1:12" ht="18" x14ac:dyDescent="0.35">
      <c r="A5" s="1">
        <v>43865</v>
      </c>
      <c r="B5">
        <v>46222</v>
      </c>
      <c r="C5" t="s">
        <v>43</v>
      </c>
      <c r="D5" t="s">
        <v>49</v>
      </c>
      <c r="E5">
        <v>13</v>
      </c>
      <c r="F5" s="11">
        <v>100</v>
      </c>
      <c r="G5" s="11">
        <f t="shared" si="0"/>
        <v>1300</v>
      </c>
      <c r="H5" s="11">
        <f t="shared" si="1"/>
        <v>225.61983471074382</v>
      </c>
      <c r="K5" s="9"/>
    </row>
    <row r="6" spans="1:12" x14ac:dyDescent="0.25">
      <c r="A6" s="1">
        <v>43866</v>
      </c>
      <c r="B6">
        <v>42729</v>
      </c>
      <c r="C6" t="s">
        <v>44</v>
      </c>
      <c r="D6" t="s">
        <v>200</v>
      </c>
      <c r="E6">
        <v>8</v>
      </c>
      <c r="F6" s="11">
        <v>100</v>
      </c>
      <c r="G6" s="11">
        <f t="shared" si="0"/>
        <v>800</v>
      </c>
      <c r="H6" s="11">
        <f t="shared" si="1"/>
        <v>138.84297520661158</v>
      </c>
    </row>
    <row r="7" spans="1:12" x14ac:dyDescent="0.25">
      <c r="A7" s="1">
        <v>43867</v>
      </c>
      <c r="B7">
        <v>32250</v>
      </c>
      <c r="C7" t="s">
        <v>22</v>
      </c>
      <c r="D7" t="s">
        <v>200</v>
      </c>
      <c r="E7">
        <v>20</v>
      </c>
      <c r="F7" s="11">
        <v>100</v>
      </c>
      <c r="G7" s="11">
        <f t="shared" si="0"/>
        <v>2000</v>
      </c>
      <c r="H7" s="11">
        <f t="shared" si="1"/>
        <v>347.10743801652893</v>
      </c>
    </row>
    <row r="8" spans="1:12" x14ac:dyDescent="0.25">
      <c r="A8" s="1">
        <v>43867</v>
      </c>
      <c r="B8">
        <v>39236</v>
      </c>
      <c r="C8" t="s">
        <v>38</v>
      </c>
      <c r="D8" t="s">
        <v>48</v>
      </c>
      <c r="E8">
        <v>40</v>
      </c>
      <c r="F8" s="11">
        <v>100</v>
      </c>
      <c r="G8" s="11">
        <f t="shared" si="0"/>
        <v>4000</v>
      </c>
      <c r="H8" s="11">
        <f t="shared" si="1"/>
        <v>694.21487603305786</v>
      </c>
    </row>
    <row r="9" spans="1:12" x14ac:dyDescent="0.25">
      <c r="A9" s="1">
        <v>43868</v>
      </c>
      <c r="B9">
        <v>35743</v>
      </c>
      <c r="C9" t="s">
        <v>30</v>
      </c>
      <c r="D9" t="s">
        <v>48</v>
      </c>
      <c r="E9">
        <v>15</v>
      </c>
      <c r="F9" s="11">
        <v>100</v>
      </c>
      <c r="G9" s="11">
        <f t="shared" si="0"/>
        <v>1500</v>
      </c>
      <c r="H9" s="11">
        <f t="shared" si="1"/>
        <v>260.3305785123967</v>
      </c>
    </row>
    <row r="10" spans="1:12" x14ac:dyDescent="0.25">
      <c r="A10" s="1">
        <v>43871</v>
      </c>
      <c r="B10">
        <v>25264</v>
      </c>
      <c r="C10" t="s">
        <v>20</v>
      </c>
      <c r="D10" t="s">
        <v>200</v>
      </c>
      <c r="E10">
        <v>10</v>
      </c>
      <c r="F10" s="11">
        <v>100</v>
      </c>
      <c r="G10" s="11">
        <f t="shared" si="0"/>
        <v>1000</v>
      </c>
      <c r="H10" s="11">
        <f t="shared" si="1"/>
        <v>173.55371900826447</v>
      </c>
    </row>
    <row r="11" spans="1:12" x14ac:dyDescent="0.25">
      <c r="A11" s="1">
        <v>43872</v>
      </c>
      <c r="B11">
        <v>28757</v>
      </c>
      <c r="C11" t="s">
        <v>21</v>
      </c>
      <c r="D11" t="s">
        <v>200</v>
      </c>
      <c r="E11">
        <v>5</v>
      </c>
      <c r="F11" s="11">
        <v>100</v>
      </c>
      <c r="G11" s="11">
        <f t="shared" si="0"/>
        <v>500</v>
      </c>
      <c r="H11" s="11">
        <f t="shared" si="1"/>
        <v>86.776859504132233</v>
      </c>
    </row>
    <row r="12" spans="1:12" x14ac:dyDescent="0.25">
      <c r="A12" s="1">
        <v>43872</v>
      </c>
      <c r="B12">
        <v>21771</v>
      </c>
      <c r="C12" t="s">
        <v>27</v>
      </c>
      <c r="D12" t="s">
        <v>48</v>
      </c>
      <c r="E12">
        <v>8</v>
      </c>
      <c r="F12" s="11">
        <v>100</v>
      </c>
      <c r="G12" s="11">
        <f t="shared" si="0"/>
        <v>800</v>
      </c>
      <c r="H12" s="11">
        <f t="shared" si="1"/>
        <v>138.84297520661158</v>
      </c>
    </row>
    <row r="13" spans="1:12" x14ac:dyDescent="0.25">
      <c r="A13" s="1">
        <v>43873</v>
      </c>
      <c r="B13">
        <v>18278</v>
      </c>
      <c r="C13" t="s">
        <v>31</v>
      </c>
      <c r="D13" t="s">
        <v>49</v>
      </c>
      <c r="E13">
        <v>4</v>
      </c>
      <c r="F13" s="11">
        <v>100</v>
      </c>
      <c r="G13" s="11">
        <f t="shared" si="0"/>
        <v>400</v>
      </c>
      <c r="H13" s="11">
        <f t="shared" si="1"/>
        <v>69.421487603305792</v>
      </c>
    </row>
    <row r="14" spans="1:12" x14ac:dyDescent="0.25">
      <c r="A14" s="1">
        <v>43874</v>
      </c>
      <c r="B14">
        <v>39286</v>
      </c>
      <c r="C14" t="s">
        <v>35</v>
      </c>
      <c r="D14" t="s">
        <v>48</v>
      </c>
      <c r="E14">
        <v>12</v>
      </c>
      <c r="F14" s="11">
        <v>100</v>
      </c>
      <c r="G14" s="11">
        <f t="shared" si="0"/>
        <v>1200</v>
      </c>
      <c r="H14" s="11">
        <f t="shared" si="1"/>
        <v>208.26446280991735</v>
      </c>
    </row>
    <row r="15" spans="1:12" x14ac:dyDescent="0.25">
      <c r="A15" s="1">
        <v>43874</v>
      </c>
      <c r="B15">
        <v>42779</v>
      </c>
      <c r="C15" t="s">
        <v>34</v>
      </c>
      <c r="D15" t="s">
        <v>49</v>
      </c>
      <c r="E15">
        <v>16</v>
      </c>
      <c r="F15" s="11">
        <v>100</v>
      </c>
      <c r="G15" s="11">
        <f t="shared" si="0"/>
        <v>1600</v>
      </c>
      <c r="H15" s="11">
        <f t="shared" si="1"/>
        <v>277.68595041322317</v>
      </c>
    </row>
    <row r="16" spans="1:12" x14ac:dyDescent="0.25">
      <c r="A16" s="1">
        <v>43877</v>
      </c>
      <c r="B16">
        <v>32300</v>
      </c>
      <c r="C16" t="s">
        <v>42</v>
      </c>
      <c r="D16" t="s">
        <v>200</v>
      </c>
      <c r="E16">
        <v>16</v>
      </c>
      <c r="F16" s="11">
        <v>100</v>
      </c>
      <c r="G16" s="11">
        <f t="shared" si="0"/>
        <v>1600</v>
      </c>
      <c r="H16" s="11">
        <f t="shared" si="1"/>
        <v>277.68595041322317</v>
      </c>
    </row>
    <row r="17" spans="1:8" x14ac:dyDescent="0.25">
      <c r="A17" s="1">
        <v>43878</v>
      </c>
      <c r="B17">
        <v>25314</v>
      </c>
      <c r="C17" t="s">
        <v>45</v>
      </c>
      <c r="D17" t="s">
        <v>48</v>
      </c>
      <c r="E17">
        <v>52</v>
      </c>
      <c r="F17" s="11">
        <v>100</v>
      </c>
      <c r="G17" s="11">
        <f t="shared" si="0"/>
        <v>5200</v>
      </c>
      <c r="H17" s="11">
        <f t="shared" si="1"/>
        <v>902.47933884297527</v>
      </c>
    </row>
    <row r="18" spans="1:8" x14ac:dyDescent="0.25">
      <c r="A18" s="1">
        <v>43878</v>
      </c>
      <c r="B18">
        <v>35793</v>
      </c>
      <c r="C18" t="s">
        <v>37</v>
      </c>
      <c r="D18" t="s">
        <v>48</v>
      </c>
      <c r="E18">
        <v>55</v>
      </c>
      <c r="F18" s="11">
        <v>100</v>
      </c>
      <c r="G18" s="11">
        <f t="shared" si="0"/>
        <v>5500</v>
      </c>
      <c r="H18" s="11">
        <f t="shared" si="1"/>
        <v>954.54545454545462</v>
      </c>
    </row>
    <row r="19" spans="1:8" x14ac:dyDescent="0.25">
      <c r="A19" s="1">
        <v>43880</v>
      </c>
      <c r="B19">
        <v>21821</v>
      </c>
      <c r="C19" t="s">
        <v>23</v>
      </c>
      <c r="D19" t="s">
        <v>200</v>
      </c>
      <c r="E19">
        <v>46</v>
      </c>
      <c r="F19" s="11">
        <v>100</v>
      </c>
      <c r="G19" s="11">
        <f t="shared" si="0"/>
        <v>4600</v>
      </c>
      <c r="H19" s="11">
        <f t="shared" si="1"/>
        <v>798.34710743801656</v>
      </c>
    </row>
    <row r="20" spans="1:8" x14ac:dyDescent="0.25">
      <c r="A20" s="1">
        <v>43880</v>
      </c>
      <c r="B20">
        <v>28807</v>
      </c>
      <c r="C20" t="s">
        <v>25</v>
      </c>
      <c r="D20" t="s">
        <v>49</v>
      </c>
      <c r="E20">
        <v>49</v>
      </c>
      <c r="F20" s="11">
        <v>100</v>
      </c>
      <c r="G20" s="11">
        <f t="shared" si="0"/>
        <v>4900</v>
      </c>
      <c r="H20" s="11">
        <f t="shared" si="1"/>
        <v>850.41322314049592</v>
      </c>
    </row>
    <row r="21" spans="1:8" x14ac:dyDescent="0.25">
      <c r="A21" s="1">
        <v>43881</v>
      </c>
      <c r="B21">
        <v>18328</v>
      </c>
      <c r="C21" t="s">
        <v>28</v>
      </c>
      <c r="D21" t="s">
        <v>48</v>
      </c>
      <c r="E21">
        <v>43</v>
      </c>
      <c r="F21" s="11">
        <v>100</v>
      </c>
      <c r="G21" s="11">
        <f t="shared" si="0"/>
        <v>4300</v>
      </c>
      <c r="H21" s="11">
        <f t="shared" si="1"/>
        <v>746.28099173553721</v>
      </c>
    </row>
    <row r="22" spans="1:8" x14ac:dyDescent="0.25">
      <c r="A22" s="1">
        <v>43881</v>
      </c>
      <c r="B22">
        <v>42829</v>
      </c>
      <c r="C22" t="s">
        <v>36</v>
      </c>
      <c r="D22" t="s">
        <v>48</v>
      </c>
      <c r="E22">
        <v>40</v>
      </c>
      <c r="F22" s="11">
        <v>100</v>
      </c>
      <c r="G22" s="11">
        <f t="shared" si="0"/>
        <v>4000</v>
      </c>
      <c r="H22" s="11">
        <f t="shared" si="1"/>
        <v>694.21487603305786</v>
      </c>
    </row>
    <row r="23" spans="1:8" x14ac:dyDescent="0.25">
      <c r="A23" s="1">
        <v>43882</v>
      </c>
      <c r="B23">
        <v>32350</v>
      </c>
      <c r="C23" t="s">
        <v>40</v>
      </c>
      <c r="D23" t="s">
        <v>49</v>
      </c>
      <c r="E23">
        <v>34</v>
      </c>
      <c r="F23" s="11">
        <v>100</v>
      </c>
      <c r="G23" s="11">
        <f t="shared" si="0"/>
        <v>3400</v>
      </c>
      <c r="H23" s="11">
        <f t="shared" si="1"/>
        <v>590.08264462809916</v>
      </c>
    </row>
    <row r="24" spans="1:8" x14ac:dyDescent="0.25">
      <c r="A24" s="1">
        <v>43882</v>
      </c>
      <c r="B24">
        <v>39336</v>
      </c>
      <c r="C24" t="s">
        <v>33</v>
      </c>
      <c r="D24" t="s">
        <v>49</v>
      </c>
      <c r="E24">
        <v>37</v>
      </c>
      <c r="F24" s="11">
        <v>100</v>
      </c>
      <c r="G24" s="11">
        <f t="shared" si="0"/>
        <v>3700</v>
      </c>
      <c r="H24" s="11">
        <f t="shared" si="1"/>
        <v>642.14876033057851</v>
      </c>
    </row>
    <row r="25" spans="1:8" x14ac:dyDescent="0.25">
      <c r="A25" s="1">
        <v>43885</v>
      </c>
      <c r="B25">
        <v>35843</v>
      </c>
      <c r="C25" t="s">
        <v>39</v>
      </c>
      <c r="D25" t="s">
        <v>200</v>
      </c>
      <c r="E25">
        <v>31</v>
      </c>
      <c r="F25" s="11">
        <v>100</v>
      </c>
      <c r="G25" s="11">
        <f t="shared" si="0"/>
        <v>3100</v>
      </c>
      <c r="H25" s="11">
        <f t="shared" si="1"/>
        <v>538.01652892561981</v>
      </c>
    </row>
    <row r="26" spans="1:8" x14ac:dyDescent="0.25">
      <c r="A26" s="1">
        <v>43886</v>
      </c>
      <c r="B26">
        <v>25364</v>
      </c>
      <c r="C26" t="s">
        <v>24</v>
      </c>
      <c r="D26" t="s">
        <v>200</v>
      </c>
      <c r="E26">
        <v>28</v>
      </c>
      <c r="F26" s="11">
        <v>100</v>
      </c>
      <c r="G26" s="11">
        <f t="shared" si="0"/>
        <v>2800</v>
      </c>
      <c r="H26" s="11">
        <f t="shared" si="1"/>
        <v>485.95041322314052</v>
      </c>
    </row>
    <row r="27" spans="1:8" x14ac:dyDescent="0.25">
      <c r="A27" s="1">
        <v>43887</v>
      </c>
      <c r="B27">
        <v>28857</v>
      </c>
      <c r="C27" t="s">
        <v>26</v>
      </c>
      <c r="D27" t="s">
        <v>49</v>
      </c>
      <c r="E27">
        <v>25</v>
      </c>
      <c r="F27" s="11">
        <v>100</v>
      </c>
      <c r="G27" s="11">
        <f t="shared" si="0"/>
        <v>2500</v>
      </c>
      <c r="H27" s="11">
        <f t="shared" si="1"/>
        <v>433.88429752066116</v>
      </c>
    </row>
    <row r="28" spans="1:8" x14ac:dyDescent="0.25">
      <c r="A28" s="1">
        <v>43888</v>
      </c>
      <c r="B28">
        <v>21871</v>
      </c>
      <c r="C28" t="s">
        <v>29</v>
      </c>
      <c r="D28" t="s">
        <v>48</v>
      </c>
      <c r="E28">
        <v>22</v>
      </c>
      <c r="F28" s="11">
        <v>100</v>
      </c>
      <c r="G28" s="11">
        <f t="shared" si="0"/>
        <v>2200</v>
      </c>
      <c r="H28" s="11">
        <f t="shared" si="1"/>
        <v>381.81818181818181</v>
      </c>
    </row>
    <row r="29" spans="1:8" x14ac:dyDescent="0.25">
      <c r="A29" s="1">
        <v>43888</v>
      </c>
      <c r="B29">
        <v>18378</v>
      </c>
      <c r="C29" t="s">
        <v>46</v>
      </c>
      <c r="D29" t="s">
        <v>201</v>
      </c>
      <c r="E29">
        <v>19</v>
      </c>
      <c r="F29" s="11">
        <v>100</v>
      </c>
      <c r="G29" s="11">
        <f t="shared" si="0"/>
        <v>1900</v>
      </c>
      <c r="H29" s="11">
        <f t="shared" si="1"/>
        <v>329.75206611570246</v>
      </c>
    </row>
    <row r="30" spans="1:8" x14ac:dyDescent="0.25">
      <c r="A30" s="1">
        <v>43889</v>
      </c>
      <c r="B30">
        <v>42879</v>
      </c>
      <c r="C30" t="s">
        <v>32</v>
      </c>
      <c r="D30" t="s">
        <v>49</v>
      </c>
      <c r="E30">
        <v>58</v>
      </c>
      <c r="F30" s="11">
        <v>100</v>
      </c>
      <c r="G30" s="11">
        <f t="shared" si="0"/>
        <v>5800</v>
      </c>
      <c r="H30" s="11">
        <f t="shared" si="1"/>
        <v>1006.611570247934</v>
      </c>
    </row>
    <row r="44" spans="11:11" ht="18" x14ac:dyDescent="0.35">
      <c r="K4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37B8A-7326-4647-903D-D7132179CC77}">
  <dimension ref="A1:G11"/>
  <sheetViews>
    <sheetView workbookViewId="0">
      <selection activeCell="L33" sqref="L33"/>
    </sheetView>
  </sheetViews>
  <sheetFormatPr defaultRowHeight="15" x14ac:dyDescent="0.25"/>
  <cols>
    <col min="1" max="2" width="6.7109375" bestFit="1" customWidth="1"/>
    <col min="5" max="6" width="6.7109375" bestFit="1" customWidth="1"/>
  </cols>
  <sheetData>
    <row r="1" spans="1:7" x14ac:dyDescent="0.25">
      <c r="A1" t="s">
        <v>192</v>
      </c>
      <c r="B1" t="s">
        <v>193</v>
      </c>
      <c r="C1" t="s">
        <v>191</v>
      </c>
      <c r="E1" t="s">
        <v>194</v>
      </c>
      <c r="F1" t="s">
        <v>195</v>
      </c>
      <c r="G1" t="s">
        <v>191</v>
      </c>
    </row>
    <row r="2" spans="1:7" x14ac:dyDescent="0.25">
      <c r="A2">
        <v>1</v>
      </c>
      <c r="B2">
        <v>5</v>
      </c>
      <c r="E2">
        <v>1</v>
      </c>
      <c r="F2">
        <v>6</v>
      </c>
    </row>
    <row r="3" spans="1:7" x14ac:dyDescent="0.25">
      <c r="A3">
        <v>2</v>
      </c>
      <c r="B3">
        <v>5</v>
      </c>
      <c r="E3">
        <v>2</v>
      </c>
      <c r="F3">
        <v>6</v>
      </c>
    </row>
    <row r="4" spans="1:7" x14ac:dyDescent="0.25">
      <c r="A4">
        <v>3</v>
      </c>
      <c r="B4">
        <v>5</v>
      </c>
      <c r="E4">
        <v>3</v>
      </c>
      <c r="F4">
        <v>6</v>
      </c>
    </row>
    <row r="5" spans="1:7" x14ac:dyDescent="0.25">
      <c r="A5">
        <v>4</v>
      </c>
      <c r="B5">
        <v>5</v>
      </c>
      <c r="E5">
        <v>4</v>
      </c>
      <c r="F5">
        <v>6</v>
      </c>
    </row>
    <row r="6" spans="1:7" x14ac:dyDescent="0.25">
      <c r="A6">
        <v>5</v>
      </c>
      <c r="B6">
        <v>5</v>
      </c>
      <c r="E6">
        <v>5</v>
      </c>
      <c r="F6">
        <v>6</v>
      </c>
    </row>
    <row r="7" spans="1:7" x14ac:dyDescent="0.25">
      <c r="A7">
        <v>6</v>
      </c>
      <c r="B7">
        <v>5</v>
      </c>
      <c r="E7">
        <v>6</v>
      </c>
      <c r="F7">
        <v>6</v>
      </c>
    </row>
    <row r="8" spans="1:7" x14ac:dyDescent="0.25">
      <c r="A8">
        <v>7</v>
      </c>
      <c r="B8">
        <v>5</v>
      </c>
      <c r="E8">
        <v>7</v>
      </c>
      <c r="F8">
        <v>6</v>
      </c>
    </row>
    <row r="9" spans="1:7" x14ac:dyDescent="0.25">
      <c r="A9">
        <v>8</v>
      </c>
      <c r="B9">
        <v>5</v>
      </c>
      <c r="E9">
        <v>8</v>
      </c>
      <c r="F9">
        <v>6</v>
      </c>
    </row>
    <row r="10" spans="1:7" x14ac:dyDescent="0.25">
      <c r="A10">
        <v>9</v>
      </c>
      <c r="B10">
        <v>5</v>
      </c>
      <c r="E10">
        <v>9</v>
      </c>
      <c r="F10">
        <v>6</v>
      </c>
    </row>
    <row r="11" spans="1:7" x14ac:dyDescent="0.25">
      <c r="A11">
        <v>10</v>
      </c>
      <c r="B11">
        <v>5</v>
      </c>
      <c r="E11">
        <v>10</v>
      </c>
      <c r="F11">
        <v>6</v>
      </c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189E-8A45-4F15-B94F-EBD86F0A6DE9}">
  <dimension ref="A1:K11"/>
  <sheetViews>
    <sheetView workbookViewId="0">
      <selection activeCell="L16" sqref="L16"/>
    </sheetView>
  </sheetViews>
  <sheetFormatPr defaultRowHeight="15" x14ac:dyDescent="0.25"/>
  <sheetData>
    <row r="1" spans="1:11" x14ac:dyDescent="0.25">
      <c r="B1" s="13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5">
        <v>10</v>
      </c>
    </row>
    <row r="2" spans="1:11" x14ac:dyDescent="0.25">
      <c r="A2" s="16">
        <v>1</v>
      </c>
    </row>
    <row r="3" spans="1:11" x14ac:dyDescent="0.25">
      <c r="A3" s="17">
        <v>2</v>
      </c>
    </row>
    <row r="4" spans="1:11" x14ac:dyDescent="0.25">
      <c r="A4" s="17">
        <v>3</v>
      </c>
    </row>
    <row r="5" spans="1:11" x14ac:dyDescent="0.25">
      <c r="A5" s="17">
        <v>4</v>
      </c>
    </row>
    <row r="6" spans="1:11" x14ac:dyDescent="0.25">
      <c r="A6" s="17">
        <v>5</v>
      </c>
    </row>
    <row r="7" spans="1:11" x14ac:dyDescent="0.25">
      <c r="A7" s="17">
        <v>6</v>
      </c>
    </row>
    <row r="8" spans="1:11" x14ac:dyDescent="0.25">
      <c r="A8" s="17">
        <v>7</v>
      </c>
    </row>
    <row r="9" spans="1:11" x14ac:dyDescent="0.25">
      <c r="A9" s="17">
        <v>8</v>
      </c>
    </row>
    <row r="10" spans="1:11" x14ac:dyDescent="0.25">
      <c r="A10" s="17">
        <v>9</v>
      </c>
    </row>
    <row r="11" spans="1:11" x14ac:dyDescent="0.25">
      <c r="A11" s="18">
        <v>10</v>
      </c>
      <c r="K11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B9CD-6153-4EEB-8C9E-E7D3093E8D15}">
  <sheetPr>
    <tabColor rgb="FF00B0F0"/>
  </sheetPr>
  <dimension ref="A1:M44"/>
  <sheetViews>
    <sheetView workbookViewId="0">
      <selection activeCell="F16" sqref="F16"/>
    </sheetView>
  </sheetViews>
  <sheetFormatPr defaultRowHeight="15" x14ac:dyDescent="0.25"/>
  <cols>
    <col min="1" max="1" width="9.42578125" bestFit="1" customWidth="1"/>
    <col min="2" max="2" width="14" bestFit="1" customWidth="1"/>
    <col min="3" max="3" width="18.85546875" bestFit="1" customWidth="1"/>
    <col min="4" max="4" width="10.140625" bestFit="1" customWidth="1"/>
    <col min="5" max="5" width="10.42578125" bestFit="1" customWidth="1"/>
    <col min="7" max="7" width="10.42578125" bestFit="1" customWidth="1"/>
    <col min="8" max="8" width="20.85546875" customWidth="1"/>
    <col min="9" max="9" width="13.7109375" bestFit="1" customWidth="1"/>
  </cols>
  <sheetData>
    <row r="1" spans="1:13" x14ac:dyDescent="0.25">
      <c r="H1" s="12">
        <v>0.17355371900826447</v>
      </c>
    </row>
    <row r="2" spans="1:13" x14ac:dyDescent="0.25">
      <c r="A2" s="10" t="s">
        <v>0</v>
      </c>
      <c r="B2" s="10" t="s">
        <v>14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50</v>
      </c>
      <c r="H2" s="10" t="s">
        <v>19</v>
      </c>
      <c r="I2" s="10" t="s">
        <v>174</v>
      </c>
    </row>
    <row r="3" spans="1:13" ht="18" x14ac:dyDescent="0.35">
      <c r="A3" s="1">
        <v>43864</v>
      </c>
      <c r="B3">
        <v>56701</v>
      </c>
      <c r="C3" t="s">
        <v>47</v>
      </c>
      <c r="D3" t="s">
        <v>200</v>
      </c>
      <c r="E3">
        <v>5</v>
      </c>
      <c r="F3" s="30">
        <f>IF(D3="S",150,IF(D3="B",125,100))</f>
        <v>150</v>
      </c>
      <c r="G3" s="11">
        <f t="shared" ref="G3:G30" si="0">E3*F3</f>
        <v>750</v>
      </c>
      <c r="H3" s="11">
        <f t="shared" ref="H3:H30" si="1">G3*$H$1</f>
        <v>130.16528925619835</v>
      </c>
      <c r="I3">
        <f>IF(G3&lt;2500,60,90)</f>
        <v>60</v>
      </c>
      <c r="J3" s="1">
        <f>A3+I3</f>
        <v>43924</v>
      </c>
      <c r="L3" s="9"/>
      <c r="M3" t="s">
        <v>202</v>
      </c>
    </row>
    <row r="4" spans="1:13" x14ac:dyDescent="0.25">
      <c r="A4" s="1">
        <v>43864</v>
      </c>
      <c r="B4">
        <v>49715</v>
      </c>
      <c r="C4" t="s">
        <v>41</v>
      </c>
      <c r="D4" t="s">
        <v>49</v>
      </c>
      <c r="E4">
        <v>12</v>
      </c>
      <c r="F4" s="30">
        <f t="shared" ref="F4:F9" si="2">IF(D4="S",150,IF(D4="B",125,100))</f>
        <v>100</v>
      </c>
      <c r="G4" s="11">
        <f t="shared" si="0"/>
        <v>1200</v>
      </c>
      <c r="H4" s="11">
        <f t="shared" si="1"/>
        <v>208.26446280991735</v>
      </c>
      <c r="I4">
        <f t="shared" ref="I4:I30" si="3">IF(G4&lt;2500,60,90)</f>
        <v>60</v>
      </c>
      <c r="M4" t="s">
        <v>203</v>
      </c>
    </row>
    <row r="5" spans="1:13" ht="18" x14ac:dyDescent="0.35">
      <c r="A5" s="1">
        <v>43865</v>
      </c>
      <c r="B5">
        <v>46222</v>
      </c>
      <c r="C5" t="s">
        <v>43</v>
      </c>
      <c r="D5" t="s">
        <v>49</v>
      </c>
      <c r="E5">
        <v>13</v>
      </c>
      <c r="F5" s="30">
        <f t="shared" si="2"/>
        <v>100</v>
      </c>
      <c r="G5" s="11">
        <f t="shared" si="0"/>
        <v>1300</v>
      </c>
      <c r="H5" s="11">
        <f t="shared" si="1"/>
        <v>225.61983471074382</v>
      </c>
      <c r="I5">
        <f t="shared" si="3"/>
        <v>60</v>
      </c>
      <c r="K5" s="9"/>
    </row>
    <row r="6" spans="1:13" x14ac:dyDescent="0.25">
      <c r="A6" s="1">
        <v>43866</v>
      </c>
      <c r="B6">
        <v>42729</v>
      </c>
      <c r="C6" t="s">
        <v>44</v>
      </c>
      <c r="D6" t="s">
        <v>200</v>
      </c>
      <c r="E6">
        <v>8</v>
      </c>
      <c r="F6" s="30">
        <f t="shared" si="2"/>
        <v>150</v>
      </c>
      <c r="G6" s="11">
        <f t="shared" si="0"/>
        <v>1200</v>
      </c>
      <c r="H6" s="11">
        <f t="shared" si="1"/>
        <v>208.26446280991735</v>
      </c>
      <c r="I6">
        <f t="shared" si="3"/>
        <v>60</v>
      </c>
    </row>
    <row r="7" spans="1:13" x14ac:dyDescent="0.25">
      <c r="A7" s="1">
        <v>43867</v>
      </c>
      <c r="B7">
        <v>32250</v>
      </c>
      <c r="C7" t="s">
        <v>22</v>
      </c>
      <c r="D7" t="s">
        <v>200</v>
      </c>
      <c r="E7">
        <v>20</v>
      </c>
      <c r="F7" s="30">
        <f t="shared" si="2"/>
        <v>150</v>
      </c>
      <c r="G7" s="11">
        <f t="shared" si="0"/>
        <v>3000</v>
      </c>
      <c r="H7" s="11">
        <f t="shared" si="1"/>
        <v>520.6611570247934</v>
      </c>
      <c r="I7">
        <f t="shared" si="3"/>
        <v>90</v>
      </c>
    </row>
    <row r="8" spans="1:13" x14ac:dyDescent="0.25">
      <c r="A8" s="1">
        <v>43867</v>
      </c>
      <c r="B8">
        <v>39236</v>
      </c>
      <c r="C8" t="s">
        <v>38</v>
      </c>
      <c r="D8" t="s">
        <v>48</v>
      </c>
      <c r="E8">
        <v>40</v>
      </c>
      <c r="F8" s="30">
        <f t="shared" si="2"/>
        <v>125</v>
      </c>
      <c r="G8" s="11">
        <f t="shared" si="0"/>
        <v>5000</v>
      </c>
      <c r="H8" s="11">
        <f t="shared" si="1"/>
        <v>867.76859504132233</v>
      </c>
      <c r="I8">
        <f t="shared" si="3"/>
        <v>90</v>
      </c>
    </row>
    <row r="9" spans="1:13" x14ac:dyDescent="0.25">
      <c r="A9" s="1">
        <v>43868</v>
      </c>
      <c r="B9">
        <v>35743</v>
      </c>
      <c r="C9" t="s">
        <v>30</v>
      </c>
      <c r="D9" t="s">
        <v>48</v>
      </c>
      <c r="E9">
        <v>15</v>
      </c>
      <c r="F9" s="30">
        <f t="shared" si="2"/>
        <v>125</v>
      </c>
      <c r="G9" s="11">
        <f t="shared" si="0"/>
        <v>1875</v>
      </c>
      <c r="H9" s="11">
        <f t="shared" si="1"/>
        <v>325.41322314049586</v>
      </c>
      <c r="I9">
        <f t="shared" si="3"/>
        <v>60</v>
      </c>
    </row>
    <row r="10" spans="1:13" x14ac:dyDescent="0.25">
      <c r="A10" s="1">
        <v>43871</v>
      </c>
      <c r="B10">
        <v>25264</v>
      </c>
      <c r="C10" t="s">
        <v>20</v>
      </c>
      <c r="D10" t="s">
        <v>200</v>
      </c>
      <c r="E10">
        <v>10</v>
      </c>
      <c r="F10" s="11"/>
      <c r="G10" s="11">
        <f t="shared" si="0"/>
        <v>0</v>
      </c>
      <c r="H10" s="11">
        <f t="shared" si="1"/>
        <v>0</v>
      </c>
      <c r="I10">
        <f t="shared" si="3"/>
        <v>60</v>
      </c>
    </row>
    <row r="11" spans="1:13" x14ac:dyDescent="0.25">
      <c r="A11" s="1">
        <v>43872</v>
      </c>
      <c r="B11">
        <v>28757</v>
      </c>
      <c r="C11" t="s">
        <v>21</v>
      </c>
      <c r="D11" t="s">
        <v>200</v>
      </c>
      <c r="E11">
        <v>5</v>
      </c>
      <c r="F11" s="11"/>
      <c r="G11" s="11">
        <f t="shared" si="0"/>
        <v>0</v>
      </c>
      <c r="H11" s="11">
        <f t="shared" si="1"/>
        <v>0</v>
      </c>
      <c r="I11">
        <f t="shared" si="3"/>
        <v>60</v>
      </c>
    </row>
    <row r="12" spans="1:13" x14ac:dyDescent="0.25">
      <c r="A12" s="1">
        <v>43872</v>
      </c>
      <c r="B12">
        <v>21771</v>
      </c>
      <c r="C12" t="s">
        <v>27</v>
      </c>
      <c r="D12" t="s">
        <v>48</v>
      </c>
      <c r="E12">
        <v>8</v>
      </c>
      <c r="F12" s="11"/>
      <c r="G12" s="11">
        <f t="shared" si="0"/>
        <v>0</v>
      </c>
      <c r="H12" s="11">
        <f t="shared" si="1"/>
        <v>0</v>
      </c>
      <c r="I12">
        <f t="shared" si="3"/>
        <v>60</v>
      </c>
    </row>
    <row r="13" spans="1:13" x14ac:dyDescent="0.25">
      <c r="A13" s="1">
        <v>43873</v>
      </c>
      <c r="B13">
        <v>18278</v>
      </c>
      <c r="C13" t="s">
        <v>31</v>
      </c>
      <c r="D13" t="s">
        <v>49</v>
      </c>
      <c r="E13">
        <v>4</v>
      </c>
      <c r="F13" s="11"/>
      <c r="G13" s="11">
        <f t="shared" si="0"/>
        <v>0</v>
      </c>
      <c r="H13" s="11">
        <f t="shared" si="1"/>
        <v>0</v>
      </c>
      <c r="I13">
        <f t="shared" si="3"/>
        <v>60</v>
      </c>
    </row>
    <row r="14" spans="1:13" x14ac:dyDescent="0.25">
      <c r="A14" s="1">
        <v>43874</v>
      </c>
      <c r="B14">
        <v>39286</v>
      </c>
      <c r="C14" t="s">
        <v>35</v>
      </c>
      <c r="D14" t="s">
        <v>48</v>
      </c>
      <c r="E14">
        <v>12</v>
      </c>
      <c r="F14" s="11"/>
      <c r="G14" s="11">
        <f t="shared" si="0"/>
        <v>0</v>
      </c>
      <c r="H14" s="11">
        <f t="shared" si="1"/>
        <v>0</v>
      </c>
      <c r="I14">
        <f t="shared" si="3"/>
        <v>60</v>
      </c>
    </row>
    <row r="15" spans="1:13" x14ac:dyDescent="0.25">
      <c r="A15" s="1">
        <v>43874</v>
      </c>
      <c r="B15">
        <v>42779</v>
      </c>
      <c r="C15" t="s">
        <v>34</v>
      </c>
      <c r="D15" t="s">
        <v>49</v>
      </c>
      <c r="E15">
        <v>16</v>
      </c>
      <c r="F15" s="11"/>
      <c r="G15" s="11">
        <f t="shared" si="0"/>
        <v>0</v>
      </c>
      <c r="H15" s="11">
        <f t="shared" si="1"/>
        <v>0</v>
      </c>
      <c r="I15">
        <f t="shared" si="3"/>
        <v>60</v>
      </c>
    </row>
    <row r="16" spans="1:13" x14ac:dyDescent="0.25">
      <c r="A16" s="1">
        <v>43877</v>
      </c>
      <c r="B16">
        <v>32300</v>
      </c>
      <c r="C16" t="s">
        <v>42</v>
      </c>
      <c r="D16" t="s">
        <v>200</v>
      </c>
      <c r="E16">
        <v>16</v>
      </c>
      <c r="F16" s="11"/>
      <c r="G16" s="11">
        <f t="shared" si="0"/>
        <v>0</v>
      </c>
      <c r="H16" s="11">
        <f t="shared" si="1"/>
        <v>0</v>
      </c>
      <c r="I16">
        <f t="shared" si="3"/>
        <v>60</v>
      </c>
    </row>
    <row r="17" spans="1:9" x14ac:dyDescent="0.25">
      <c r="A17" s="1">
        <v>43878</v>
      </c>
      <c r="B17">
        <v>25314</v>
      </c>
      <c r="C17" t="s">
        <v>45</v>
      </c>
      <c r="D17" t="s">
        <v>48</v>
      </c>
      <c r="E17">
        <v>52</v>
      </c>
      <c r="F17" s="11"/>
      <c r="G17" s="11">
        <f t="shared" si="0"/>
        <v>0</v>
      </c>
      <c r="H17" s="11">
        <f t="shared" si="1"/>
        <v>0</v>
      </c>
      <c r="I17">
        <f t="shared" si="3"/>
        <v>60</v>
      </c>
    </row>
    <row r="18" spans="1:9" x14ac:dyDescent="0.25">
      <c r="A18" s="1">
        <v>43878</v>
      </c>
      <c r="B18">
        <v>35793</v>
      </c>
      <c r="C18" t="s">
        <v>37</v>
      </c>
      <c r="D18" t="s">
        <v>48</v>
      </c>
      <c r="E18">
        <v>55</v>
      </c>
      <c r="F18" s="11"/>
      <c r="G18" s="11">
        <f t="shared" si="0"/>
        <v>0</v>
      </c>
      <c r="H18" s="11">
        <f t="shared" si="1"/>
        <v>0</v>
      </c>
      <c r="I18">
        <f t="shared" si="3"/>
        <v>60</v>
      </c>
    </row>
    <row r="19" spans="1:9" x14ac:dyDescent="0.25">
      <c r="A19" s="1">
        <v>43880</v>
      </c>
      <c r="B19">
        <v>21821</v>
      </c>
      <c r="C19" t="s">
        <v>23</v>
      </c>
      <c r="D19" t="s">
        <v>200</v>
      </c>
      <c r="E19">
        <v>46</v>
      </c>
      <c r="F19" s="11"/>
      <c r="G19" s="11">
        <f t="shared" si="0"/>
        <v>0</v>
      </c>
      <c r="H19" s="11">
        <f t="shared" si="1"/>
        <v>0</v>
      </c>
      <c r="I19">
        <f t="shared" si="3"/>
        <v>60</v>
      </c>
    </row>
    <row r="20" spans="1:9" x14ac:dyDescent="0.25">
      <c r="A20" s="1">
        <v>43880</v>
      </c>
      <c r="B20">
        <v>28807</v>
      </c>
      <c r="C20" t="s">
        <v>25</v>
      </c>
      <c r="D20" t="s">
        <v>49</v>
      </c>
      <c r="E20">
        <v>49</v>
      </c>
      <c r="F20" s="11"/>
      <c r="G20" s="11">
        <f t="shared" si="0"/>
        <v>0</v>
      </c>
      <c r="H20" s="11">
        <f t="shared" si="1"/>
        <v>0</v>
      </c>
      <c r="I20">
        <f t="shared" si="3"/>
        <v>60</v>
      </c>
    </row>
    <row r="21" spans="1:9" x14ac:dyDescent="0.25">
      <c r="A21" s="1">
        <v>43881</v>
      </c>
      <c r="B21">
        <v>18328</v>
      </c>
      <c r="C21" t="s">
        <v>28</v>
      </c>
      <c r="D21" t="s">
        <v>48</v>
      </c>
      <c r="E21">
        <v>43</v>
      </c>
      <c r="F21" s="11"/>
      <c r="G21" s="11">
        <f t="shared" si="0"/>
        <v>0</v>
      </c>
      <c r="H21" s="11">
        <f t="shared" si="1"/>
        <v>0</v>
      </c>
      <c r="I21">
        <f t="shared" si="3"/>
        <v>60</v>
      </c>
    </row>
    <row r="22" spans="1:9" x14ac:dyDescent="0.25">
      <c r="A22" s="1">
        <v>43881</v>
      </c>
      <c r="B22">
        <v>42829</v>
      </c>
      <c r="C22" t="s">
        <v>36</v>
      </c>
      <c r="D22" t="s">
        <v>48</v>
      </c>
      <c r="E22">
        <v>40</v>
      </c>
      <c r="F22" s="11"/>
      <c r="G22" s="11">
        <f t="shared" si="0"/>
        <v>0</v>
      </c>
      <c r="H22" s="11">
        <f t="shared" si="1"/>
        <v>0</v>
      </c>
      <c r="I22">
        <f t="shared" si="3"/>
        <v>60</v>
      </c>
    </row>
    <row r="23" spans="1:9" x14ac:dyDescent="0.25">
      <c r="A23" s="1">
        <v>43882</v>
      </c>
      <c r="B23">
        <v>32350</v>
      </c>
      <c r="C23" t="s">
        <v>40</v>
      </c>
      <c r="D23" t="s">
        <v>49</v>
      </c>
      <c r="E23">
        <v>34</v>
      </c>
      <c r="F23" s="11"/>
      <c r="G23" s="11">
        <f t="shared" si="0"/>
        <v>0</v>
      </c>
      <c r="H23" s="11">
        <f t="shared" si="1"/>
        <v>0</v>
      </c>
      <c r="I23">
        <f t="shared" si="3"/>
        <v>60</v>
      </c>
    </row>
    <row r="24" spans="1:9" x14ac:dyDescent="0.25">
      <c r="A24" s="1">
        <v>43882</v>
      </c>
      <c r="B24">
        <v>39336</v>
      </c>
      <c r="C24" t="s">
        <v>33</v>
      </c>
      <c r="D24" t="s">
        <v>49</v>
      </c>
      <c r="E24">
        <v>37</v>
      </c>
      <c r="F24" s="11"/>
      <c r="G24" s="11">
        <f t="shared" si="0"/>
        <v>0</v>
      </c>
      <c r="H24" s="11">
        <f t="shared" si="1"/>
        <v>0</v>
      </c>
      <c r="I24">
        <f t="shared" si="3"/>
        <v>60</v>
      </c>
    </row>
    <row r="25" spans="1:9" x14ac:dyDescent="0.25">
      <c r="A25" s="1">
        <v>43885</v>
      </c>
      <c r="B25">
        <v>35843</v>
      </c>
      <c r="C25" t="s">
        <v>39</v>
      </c>
      <c r="D25" t="s">
        <v>200</v>
      </c>
      <c r="E25">
        <v>31</v>
      </c>
      <c r="F25" s="11"/>
      <c r="G25" s="11">
        <f t="shared" si="0"/>
        <v>0</v>
      </c>
      <c r="H25" s="11">
        <f t="shared" si="1"/>
        <v>0</v>
      </c>
      <c r="I25">
        <f t="shared" si="3"/>
        <v>60</v>
      </c>
    </row>
    <row r="26" spans="1:9" x14ac:dyDescent="0.25">
      <c r="A26" s="1">
        <v>43886</v>
      </c>
      <c r="B26">
        <v>25364</v>
      </c>
      <c r="C26" t="s">
        <v>24</v>
      </c>
      <c r="D26" t="s">
        <v>200</v>
      </c>
      <c r="E26">
        <v>28</v>
      </c>
      <c r="F26" s="11"/>
      <c r="G26" s="11">
        <f t="shared" si="0"/>
        <v>0</v>
      </c>
      <c r="H26" s="11">
        <f t="shared" si="1"/>
        <v>0</v>
      </c>
      <c r="I26">
        <f t="shared" si="3"/>
        <v>60</v>
      </c>
    </row>
    <row r="27" spans="1:9" x14ac:dyDescent="0.25">
      <c r="A27" s="1">
        <v>43887</v>
      </c>
      <c r="B27">
        <v>28857</v>
      </c>
      <c r="C27" t="s">
        <v>26</v>
      </c>
      <c r="D27" t="s">
        <v>49</v>
      </c>
      <c r="E27">
        <v>25</v>
      </c>
      <c r="F27" s="11"/>
      <c r="G27" s="11">
        <f t="shared" si="0"/>
        <v>0</v>
      </c>
      <c r="H27" s="11">
        <f t="shared" si="1"/>
        <v>0</v>
      </c>
      <c r="I27">
        <f t="shared" si="3"/>
        <v>60</v>
      </c>
    </row>
    <row r="28" spans="1:9" x14ac:dyDescent="0.25">
      <c r="A28" s="1">
        <v>43888</v>
      </c>
      <c r="B28">
        <v>21871</v>
      </c>
      <c r="C28" t="s">
        <v>29</v>
      </c>
      <c r="D28" t="s">
        <v>48</v>
      </c>
      <c r="E28">
        <v>22</v>
      </c>
      <c r="F28" s="11"/>
      <c r="G28" s="11">
        <f t="shared" si="0"/>
        <v>0</v>
      </c>
      <c r="H28" s="11">
        <f t="shared" si="1"/>
        <v>0</v>
      </c>
      <c r="I28">
        <f t="shared" si="3"/>
        <v>60</v>
      </c>
    </row>
    <row r="29" spans="1:9" x14ac:dyDescent="0.25">
      <c r="A29" s="1">
        <v>43888</v>
      </c>
      <c r="B29">
        <v>18378</v>
      </c>
      <c r="C29" t="s">
        <v>46</v>
      </c>
      <c r="D29" t="s">
        <v>201</v>
      </c>
      <c r="E29">
        <v>19</v>
      </c>
      <c r="F29" s="11"/>
      <c r="G29" s="11">
        <f t="shared" si="0"/>
        <v>0</v>
      </c>
      <c r="H29" s="11">
        <f t="shared" si="1"/>
        <v>0</v>
      </c>
      <c r="I29">
        <f t="shared" si="3"/>
        <v>60</v>
      </c>
    </row>
    <row r="30" spans="1:9" x14ac:dyDescent="0.25">
      <c r="A30" s="1">
        <v>43889</v>
      </c>
      <c r="B30">
        <v>42879</v>
      </c>
      <c r="C30" t="s">
        <v>32</v>
      </c>
      <c r="D30" t="s">
        <v>49</v>
      </c>
      <c r="E30">
        <v>58</v>
      </c>
      <c r="F30" s="11"/>
      <c r="G30" s="11">
        <f t="shared" si="0"/>
        <v>0</v>
      </c>
      <c r="H30" s="11">
        <f t="shared" si="1"/>
        <v>0</v>
      </c>
      <c r="I30">
        <f t="shared" si="3"/>
        <v>60</v>
      </c>
    </row>
    <row r="44" spans="11:11" ht="18" x14ac:dyDescent="0.35">
      <c r="K44" s="9"/>
    </row>
  </sheetData>
  <sortState xmlns:xlrd2="http://schemas.microsoft.com/office/spreadsheetml/2017/richdata2" ref="A3:H30">
    <sortCondition ref="A3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8F30B-8506-4F54-AD76-789D64C94BBC}">
  <sheetPr>
    <tabColor rgb="FF00B0F0"/>
  </sheetPr>
  <dimension ref="A1:M44"/>
  <sheetViews>
    <sheetView workbookViewId="0">
      <selection activeCell="K14" sqref="K14"/>
    </sheetView>
  </sheetViews>
  <sheetFormatPr defaultRowHeight="15" x14ac:dyDescent="0.25"/>
  <cols>
    <col min="1" max="1" width="9.42578125" bestFit="1" customWidth="1"/>
    <col min="2" max="2" width="14" bestFit="1" customWidth="1"/>
    <col min="3" max="3" width="18.85546875" bestFit="1" customWidth="1"/>
    <col min="4" max="4" width="12.42578125" bestFit="1" customWidth="1"/>
    <col min="5" max="5" width="10.42578125" bestFit="1" customWidth="1"/>
    <col min="7" max="7" width="10.42578125" bestFit="1" customWidth="1"/>
    <col min="8" max="8" width="20.85546875" customWidth="1"/>
    <col min="9" max="9" width="13.7109375" bestFit="1" customWidth="1"/>
  </cols>
  <sheetData>
    <row r="1" spans="1:13" x14ac:dyDescent="0.25">
      <c r="H1" s="12">
        <v>0.17355371900826447</v>
      </c>
    </row>
    <row r="2" spans="1:13" x14ac:dyDescent="0.25">
      <c r="A2" s="10" t="s">
        <v>0</v>
      </c>
      <c r="B2" s="10" t="s">
        <v>14</v>
      </c>
      <c r="C2" s="10" t="s">
        <v>15</v>
      </c>
      <c r="D2" s="10" t="s">
        <v>205</v>
      </c>
      <c r="E2" s="10" t="s">
        <v>17</v>
      </c>
      <c r="F2" s="10" t="s">
        <v>18</v>
      </c>
      <c r="G2" s="10" t="s">
        <v>50</v>
      </c>
      <c r="H2" s="10" t="s">
        <v>19</v>
      </c>
      <c r="I2" s="10" t="s">
        <v>174</v>
      </c>
    </row>
    <row r="3" spans="1:13" ht="18" x14ac:dyDescent="0.35">
      <c r="A3" s="1">
        <v>43864</v>
      </c>
      <c r="B3">
        <v>56701</v>
      </c>
      <c r="C3" t="s">
        <v>47</v>
      </c>
      <c r="D3">
        <v>12</v>
      </c>
      <c r="E3">
        <v>5</v>
      </c>
      <c r="F3" s="30">
        <f>VLOOKUP(D3,Juristen!$A$8:$B$23,2,0)</f>
        <v>58</v>
      </c>
      <c r="G3" s="11">
        <f t="shared" ref="G3:G30" si="0">E3*F3</f>
        <v>290</v>
      </c>
      <c r="H3" s="11">
        <f t="shared" ref="H3:H30" si="1">G3*$H$1</f>
        <v>50.330578512396698</v>
      </c>
      <c r="I3">
        <f>IF(G3&lt;2500,60,90)</f>
        <v>60</v>
      </c>
      <c r="J3" s="1">
        <f>A3+I3</f>
        <v>43924</v>
      </c>
      <c r="L3" s="9"/>
      <c r="M3" t="s">
        <v>206</v>
      </c>
    </row>
    <row r="4" spans="1:13" x14ac:dyDescent="0.25">
      <c r="A4" s="1">
        <v>43864</v>
      </c>
      <c r="B4">
        <v>49715</v>
      </c>
      <c r="C4" t="s">
        <v>41</v>
      </c>
      <c r="D4">
        <v>12</v>
      </c>
      <c r="E4">
        <v>12</v>
      </c>
      <c r="F4" s="30">
        <f>VLOOKUP(D4,Juristen!$A$8:$B$23,2,0)</f>
        <v>58</v>
      </c>
      <c r="G4" s="11">
        <f t="shared" si="0"/>
        <v>696</v>
      </c>
      <c r="H4" s="11">
        <f t="shared" si="1"/>
        <v>120.79338842975207</v>
      </c>
      <c r="I4">
        <f t="shared" ref="I4:I30" si="2">IF(G4&lt;2500,60,90)</f>
        <v>60</v>
      </c>
      <c r="M4" t="s">
        <v>207</v>
      </c>
    </row>
    <row r="5" spans="1:13" ht="18" x14ac:dyDescent="0.35">
      <c r="A5" s="1">
        <v>43865</v>
      </c>
      <c r="B5">
        <v>46222</v>
      </c>
      <c r="C5" t="s">
        <v>43</v>
      </c>
      <c r="D5">
        <v>8</v>
      </c>
      <c r="E5">
        <v>13</v>
      </c>
      <c r="F5" s="30">
        <f>VLOOKUP(D5,Juristen!$A$8:$B$23,2,0)</f>
        <v>47</v>
      </c>
      <c r="G5" s="11">
        <f t="shared" si="0"/>
        <v>611</v>
      </c>
      <c r="H5" s="11">
        <f t="shared" si="1"/>
        <v>106.04132231404959</v>
      </c>
      <c r="I5">
        <f t="shared" si="2"/>
        <v>60</v>
      </c>
      <c r="K5" s="9"/>
    </row>
    <row r="6" spans="1:13" x14ac:dyDescent="0.25">
      <c r="A6" s="1">
        <v>43866</v>
      </c>
      <c r="B6">
        <v>42729</v>
      </c>
      <c r="C6" t="s">
        <v>44</v>
      </c>
      <c r="D6">
        <v>13</v>
      </c>
      <c r="E6">
        <v>8</v>
      </c>
      <c r="F6" s="30">
        <f>VLOOKUP(D6,Juristen!$A$8:$B$23,2,0)</f>
        <v>10</v>
      </c>
      <c r="G6" s="11">
        <f t="shared" si="0"/>
        <v>80</v>
      </c>
      <c r="H6" s="11">
        <f t="shared" si="1"/>
        <v>13.884297520661157</v>
      </c>
      <c r="I6">
        <f t="shared" si="2"/>
        <v>60</v>
      </c>
    </row>
    <row r="7" spans="1:13" x14ac:dyDescent="0.25">
      <c r="A7" s="1">
        <v>43867</v>
      </c>
      <c r="B7">
        <v>32250</v>
      </c>
      <c r="C7" t="s">
        <v>22</v>
      </c>
      <c r="D7">
        <v>6</v>
      </c>
      <c r="E7">
        <v>20</v>
      </c>
      <c r="F7" s="30">
        <f>VLOOKUP(D7,Juristen!$A$8:$B$23,2,0)</f>
        <v>41</v>
      </c>
      <c r="G7" s="11">
        <f t="shared" si="0"/>
        <v>820</v>
      </c>
      <c r="H7" s="11">
        <f t="shared" si="1"/>
        <v>142.31404958677686</v>
      </c>
      <c r="I7">
        <f t="shared" si="2"/>
        <v>60</v>
      </c>
    </row>
    <row r="8" spans="1:13" x14ac:dyDescent="0.25">
      <c r="A8" s="1">
        <v>43867</v>
      </c>
      <c r="B8">
        <v>39236</v>
      </c>
      <c r="C8" t="s">
        <v>38</v>
      </c>
      <c r="D8">
        <v>9</v>
      </c>
      <c r="E8">
        <v>40</v>
      </c>
      <c r="F8" s="30">
        <f>VLOOKUP(D8,Juristen!$A$8:$B$23,2,0)</f>
        <v>23</v>
      </c>
      <c r="G8" s="11">
        <f t="shared" si="0"/>
        <v>920</v>
      </c>
      <c r="H8" s="11">
        <f t="shared" si="1"/>
        <v>159.6694214876033</v>
      </c>
      <c r="I8">
        <f t="shared" si="2"/>
        <v>60</v>
      </c>
    </row>
    <row r="9" spans="1:13" x14ac:dyDescent="0.25">
      <c r="A9" s="1">
        <v>43868</v>
      </c>
      <c r="B9">
        <v>35743</v>
      </c>
      <c r="C9" t="s">
        <v>30</v>
      </c>
      <c r="D9">
        <v>5</v>
      </c>
      <c r="E9">
        <v>15</v>
      </c>
      <c r="F9" s="30">
        <f>VLOOKUP(D9,Juristen!$A$8:$B$23,2,0)</f>
        <v>95</v>
      </c>
      <c r="G9" s="11">
        <f t="shared" si="0"/>
        <v>1425</v>
      </c>
      <c r="H9" s="11">
        <f t="shared" si="1"/>
        <v>247.31404958677686</v>
      </c>
      <c r="I9">
        <f t="shared" si="2"/>
        <v>60</v>
      </c>
    </row>
    <row r="10" spans="1:13" x14ac:dyDescent="0.25">
      <c r="A10" s="1">
        <v>43871</v>
      </c>
      <c r="B10">
        <v>25264</v>
      </c>
      <c r="C10" t="s">
        <v>20</v>
      </c>
      <c r="D10">
        <v>4</v>
      </c>
      <c r="E10">
        <v>10</v>
      </c>
      <c r="F10" s="11"/>
      <c r="G10" s="11">
        <f t="shared" si="0"/>
        <v>0</v>
      </c>
      <c r="H10" s="11">
        <f t="shared" si="1"/>
        <v>0</v>
      </c>
      <c r="I10">
        <f t="shared" si="2"/>
        <v>60</v>
      </c>
    </row>
    <row r="11" spans="1:13" x14ac:dyDescent="0.25">
      <c r="A11" s="1">
        <v>43872</v>
      </c>
      <c r="B11">
        <v>28757</v>
      </c>
      <c r="C11" t="s">
        <v>21</v>
      </c>
      <c r="D11">
        <v>9</v>
      </c>
      <c r="E11">
        <v>5</v>
      </c>
      <c r="F11" s="11"/>
      <c r="G11" s="11">
        <f t="shared" si="0"/>
        <v>0</v>
      </c>
      <c r="H11" s="11">
        <f t="shared" si="1"/>
        <v>0</v>
      </c>
      <c r="I11">
        <f t="shared" si="2"/>
        <v>60</v>
      </c>
    </row>
    <row r="12" spans="1:13" x14ac:dyDescent="0.25">
      <c r="A12" s="1">
        <v>43872</v>
      </c>
      <c r="B12">
        <v>21771</v>
      </c>
      <c r="C12" t="s">
        <v>27</v>
      </c>
      <c r="D12">
        <v>6</v>
      </c>
      <c r="E12">
        <v>8</v>
      </c>
      <c r="F12" s="11"/>
      <c r="G12" s="11">
        <f t="shared" si="0"/>
        <v>0</v>
      </c>
      <c r="H12" s="11">
        <f t="shared" si="1"/>
        <v>0</v>
      </c>
      <c r="I12">
        <f t="shared" si="2"/>
        <v>60</v>
      </c>
    </row>
    <row r="13" spans="1:13" x14ac:dyDescent="0.25">
      <c r="A13" s="1">
        <v>43873</v>
      </c>
      <c r="B13">
        <v>18278</v>
      </c>
      <c r="C13" t="s">
        <v>31</v>
      </c>
      <c r="D13">
        <v>6</v>
      </c>
      <c r="E13">
        <v>4</v>
      </c>
      <c r="F13" s="11"/>
      <c r="G13" s="11">
        <f t="shared" si="0"/>
        <v>0</v>
      </c>
      <c r="H13" s="11">
        <f t="shared" si="1"/>
        <v>0</v>
      </c>
      <c r="I13">
        <f t="shared" si="2"/>
        <v>60</v>
      </c>
    </row>
    <row r="14" spans="1:13" x14ac:dyDescent="0.25">
      <c r="A14" s="1">
        <v>43874</v>
      </c>
      <c r="B14">
        <v>39286</v>
      </c>
      <c r="C14" t="s">
        <v>35</v>
      </c>
      <c r="D14">
        <v>4</v>
      </c>
      <c r="E14">
        <v>12</v>
      </c>
      <c r="F14" s="11"/>
      <c r="G14" s="11">
        <f t="shared" si="0"/>
        <v>0</v>
      </c>
      <c r="H14" s="11">
        <f t="shared" si="1"/>
        <v>0</v>
      </c>
      <c r="I14">
        <f t="shared" si="2"/>
        <v>60</v>
      </c>
    </row>
    <row r="15" spans="1:13" x14ac:dyDescent="0.25">
      <c r="A15" s="1">
        <v>43874</v>
      </c>
      <c r="B15">
        <v>42779</v>
      </c>
      <c r="C15" t="s">
        <v>34</v>
      </c>
      <c r="D15">
        <v>1</v>
      </c>
      <c r="E15">
        <v>16</v>
      </c>
      <c r="F15" s="11"/>
      <c r="G15" s="11">
        <f t="shared" si="0"/>
        <v>0</v>
      </c>
      <c r="H15" s="11">
        <f t="shared" si="1"/>
        <v>0</v>
      </c>
      <c r="I15">
        <f t="shared" si="2"/>
        <v>60</v>
      </c>
    </row>
    <row r="16" spans="1:13" x14ac:dyDescent="0.25">
      <c r="A16" s="1">
        <v>43877</v>
      </c>
      <c r="B16">
        <v>32300</v>
      </c>
      <c r="C16" t="s">
        <v>42</v>
      </c>
      <c r="D16">
        <v>14</v>
      </c>
      <c r="E16">
        <v>16</v>
      </c>
      <c r="F16" s="11"/>
      <c r="G16" s="11">
        <f t="shared" si="0"/>
        <v>0</v>
      </c>
      <c r="H16" s="11">
        <f t="shared" si="1"/>
        <v>0</v>
      </c>
      <c r="I16">
        <f t="shared" si="2"/>
        <v>60</v>
      </c>
    </row>
    <row r="17" spans="1:9" x14ac:dyDescent="0.25">
      <c r="A17" s="1">
        <v>43878</v>
      </c>
      <c r="B17">
        <v>25314</v>
      </c>
      <c r="C17" t="s">
        <v>45</v>
      </c>
      <c r="D17">
        <v>9</v>
      </c>
      <c r="E17">
        <v>52</v>
      </c>
      <c r="F17" s="11"/>
      <c r="G17" s="11">
        <f t="shared" si="0"/>
        <v>0</v>
      </c>
      <c r="H17" s="11">
        <f t="shared" si="1"/>
        <v>0</v>
      </c>
      <c r="I17">
        <f t="shared" si="2"/>
        <v>60</v>
      </c>
    </row>
    <row r="18" spans="1:9" x14ac:dyDescent="0.25">
      <c r="A18" s="1">
        <v>43878</v>
      </c>
      <c r="B18">
        <v>35793</v>
      </c>
      <c r="C18" t="s">
        <v>37</v>
      </c>
      <c r="D18">
        <v>12</v>
      </c>
      <c r="E18">
        <v>55</v>
      </c>
      <c r="F18" s="11"/>
      <c r="G18" s="11">
        <f t="shared" si="0"/>
        <v>0</v>
      </c>
      <c r="H18" s="11">
        <f t="shared" si="1"/>
        <v>0</v>
      </c>
      <c r="I18">
        <f t="shared" si="2"/>
        <v>60</v>
      </c>
    </row>
    <row r="19" spans="1:9" x14ac:dyDescent="0.25">
      <c r="A19" s="1">
        <v>43880</v>
      </c>
      <c r="B19">
        <v>21821</v>
      </c>
      <c r="C19" t="s">
        <v>23</v>
      </c>
      <c r="D19">
        <v>5</v>
      </c>
      <c r="E19">
        <v>46</v>
      </c>
      <c r="F19" s="11"/>
      <c r="G19" s="11">
        <f t="shared" si="0"/>
        <v>0</v>
      </c>
      <c r="H19" s="11">
        <f t="shared" si="1"/>
        <v>0</v>
      </c>
      <c r="I19">
        <f t="shared" si="2"/>
        <v>60</v>
      </c>
    </row>
    <row r="20" spans="1:9" x14ac:dyDescent="0.25">
      <c r="A20" s="1">
        <v>43880</v>
      </c>
      <c r="B20">
        <v>28807</v>
      </c>
      <c r="C20" t="s">
        <v>25</v>
      </c>
      <c r="D20">
        <v>14</v>
      </c>
      <c r="E20">
        <v>49</v>
      </c>
      <c r="F20" s="11"/>
      <c r="G20" s="11">
        <f t="shared" si="0"/>
        <v>0</v>
      </c>
      <c r="H20" s="11">
        <f t="shared" si="1"/>
        <v>0</v>
      </c>
      <c r="I20">
        <f t="shared" si="2"/>
        <v>60</v>
      </c>
    </row>
    <row r="21" spans="1:9" x14ac:dyDescent="0.25">
      <c r="A21" s="1">
        <v>43881</v>
      </c>
      <c r="B21">
        <v>18328</v>
      </c>
      <c r="C21" t="s">
        <v>28</v>
      </c>
      <c r="D21">
        <v>2</v>
      </c>
      <c r="E21">
        <v>43</v>
      </c>
      <c r="F21" s="11"/>
      <c r="G21" s="11">
        <f t="shared" si="0"/>
        <v>0</v>
      </c>
      <c r="H21" s="11">
        <f t="shared" si="1"/>
        <v>0</v>
      </c>
      <c r="I21">
        <f t="shared" si="2"/>
        <v>60</v>
      </c>
    </row>
    <row r="22" spans="1:9" x14ac:dyDescent="0.25">
      <c r="A22" s="1">
        <v>43881</v>
      </c>
      <c r="B22">
        <v>42829</v>
      </c>
      <c r="C22" t="s">
        <v>36</v>
      </c>
      <c r="D22">
        <v>8</v>
      </c>
      <c r="E22">
        <v>40</v>
      </c>
      <c r="F22" s="11"/>
      <c r="G22" s="11">
        <f t="shared" si="0"/>
        <v>0</v>
      </c>
      <c r="H22" s="11">
        <f t="shared" si="1"/>
        <v>0</v>
      </c>
      <c r="I22">
        <f t="shared" si="2"/>
        <v>60</v>
      </c>
    </row>
    <row r="23" spans="1:9" x14ac:dyDescent="0.25">
      <c r="A23" s="1">
        <v>43882</v>
      </c>
      <c r="B23">
        <v>32350</v>
      </c>
      <c r="C23" t="s">
        <v>40</v>
      </c>
      <c r="D23">
        <v>15</v>
      </c>
      <c r="E23">
        <v>34</v>
      </c>
      <c r="F23" s="11"/>
      <c r="G23" s="11">
        <f t="shared" si="0"/>
        <v>0</v>
      </c>
      <c r="H23" s="11">
        <f t="shared" si="1"/>
        <v>0</v>
      </c>
      <c r="I23">
        <f t="shared" si="2"/>
        <v>60</v>
      </c>
    </row>
    <row r="24" spans="1:9" x14ac:dyDescent="0.25">
      <c r="A24" s="1">
        <v>43882</v>
      </c>
      <c r="B24">
        <v>39336</v>
      </c>
      <c r="C24" t="s">
        <v>33</v>
      </c>
      <c r="D24">
        <v>7</v>
      </c>
      <c r="E24">
        <v>37</v>
      </c>
      <c r="F24" s="11"/>
      <c r="G24" s="11">
        <f t="shared" si="0"/>
        <v>0</v>
      </c>
      <c r="H24" s="11">
        <f t="shared" si="1"/>
        <v>0</v>
      </c>
      <c r="I24">
        <f t="shared" si="2"/>
        <v>60</v>
      </c>
    </row>
    <row r="25" spans="1:9" x14ac:dyDescent="0.25">
      <c r="A25" s="1">
        <v>43885</v>
      </c>
      <c r="B25">
        <v>35843</v>
      </c>
      <c r="C25" t="s">
        <v>39</v>
      </c>
      <c r="D25">
        <v>10</v>
      </c>
      <c r="E25">
        <v>31</v>
      </c>
      <c r="F25" s="11"/>
      <c r="G25" s="11">
        <f t="shared" si="0"/>
        <v>0</v>
      </c>
      <c r="H25" s="11">
        <f t="shared" si="1"/>
        <v>0</v>
      </c>
      <c r="I25">
        <f t="shared" si="2"/>
        <v>60</v>
      </c>
    </row>
    <row r="26" spans="1:9" x14ac:dyDescent="0.25">
      <c r="A26" s="1">
        <v>43886</v>
      </c>
      <c r="B26">
        <v>25364</v>
      </c>
      <c r="C26" t="s">
        <v>24</v>
      </c>
      <c r="D26">
        <v>2</v>
      </c>
      <c r="E26">
        <v>28</v>
      </c>
      <c r="F26" s="11"/>
      <c r="G26" s="11">
        <f t="shared" si="0"/>
        <v>0</v>
      </c>
      <c r="H26" s="11">
        <f t="shared" si="1"/>
        <v>0</v>
      </c>
      <c r="I26">
        <f t="shared" si="2"/>
        <v>60</v>
      </c>
    </row>
    <row r="27" spans="1:9" x14ac:dyDescent="0.25">
      <c r="A27" s="1">
        <v>43887</v>
      </c>
      <c r="B27">
        <v>28857</v>
      </c>
      <c r="C27" t="s">
        <v>26</v>
      </c>
      <c r="D27">
        <v>1</v>
      </c>
      <c r="E27">
        <v>25</v>
      </c>
      <c r="F27" s="11"/>
      <c r="G27" s="11">
        <f t="shared" si="0"/>
        <v>0</v>
      </c>
      <c r="H27" s="11">
        <f t="shared" si="1"/>
        <v>0</v>
      </c>
      <c r="I27">
        <f t="shared" si="2"/>
        <v>60</v>
      </c>
    </row>
    <row r="28" spans="1:9" x14ac:dyDescent="0.25">
      <c r="A28" s="1">
        <v>43888</v>
      </c>
      <c r="B28">
        <v>21871</v>
      </c>
      <c r="C28" t="s">
        <v>29</v>
      </c>
      <c r="D28">
        <v>14</v>
      </c>
      <c r="E28">
        <v>22</v>
      </c>
      <c r="F28" s="11"/>
      <c r="G28" s="11">
        <f t="shared" si="0"/>
        <v>0</v>
      </c>
      <c r="H28" s="11">
        <f t="shared" si="1"/>
        <v>0</v>
      </c>
      <c r="I28">
        <f t="shared" si="2"/>
        <v>60</v>
      </c>
    </row>
    <row r="29" spans="1:9" x14ac:dyDescent="0.25">
      <c r="A29" s="1">
        <v>43888</v>
      </c>
      <c r="B29">
        <v>18378</v>
      </c>
      <c r="C29" t="s">
        <v>46</v>
      </c>
      <c r="D29">
        <v>3</v>
      </c>
      <c r="E29">
        <v>19</v>
      </c>
      <c r="F29" s="11"/>
      <c r="G29" s="11">
        <f t="shared" si="0"/>
        <v>0</v>
      </c>
      <c r="H29" s="11">
        <f t="shared" si="1"/>
        <v>0</v>
      </c>
      <c r="I29">
        <f t="shared" si="2"/>
        <v>60</v>
      </c>
    </row>
    <row r="30" spans="1:9" x14ac:dyDescent="0.25">
      <c r="A30" s="1">
        <v>43889</v>
      </c>
      <c r="B30">
        <v>42879</v>
      </c>
      <c r="C30" t="s">
        <v>32</v>
      </c>
      <c r="E30">
        <v>58</v>
      </c>
      <c r="F30" s="11"/>
      <c r="G30" s="11">
        <f t="shared" si="0"/>
        <v>0</v>
      </c>
      <c r="H30" s="11">
        <f t="shared" si="1"/>
        <v>0</v>
      </c>
      <c r="I30">
        <f t="shared" si="2"/>
        <v>60</v>
      </c>
    </row>
    <row r="44" spans="11:11" ht="18" x14ac:dyDescent="0.35">
      <c r="K44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Voorbeeld1</vt:lpstr>
      <vt:lpstr>Tabel</vt:lpstr>
      <vt:lpstr>Verwijzen</vt:lpstr>
      <vt:lpstr>Kopieren</vt:lpstr>
      <vt:lpstr>Kopieren 2</vt:lpstr>
      <vt:lpstr>Vermenigvuldigen</vt:lpstr>
      <vt:lpstr>Tafeltjes van 1-10</vt:lpstr>
      <vt:lpstr>Administratie</vt:lpstr>
      <vt:lpstr>Administratie (2)</vt:lpstr>
      <vt:lpstr>Adressen</vt:lpstr>
      <vt:lpstr>Juristen</vt:lpstr>
      <vt:lpstr>Oefening </vt:lpstr>
      <vt:lpstr>Oefening (opl)</vt:lpstr>
      <vt:lpstr>SOM()</vt:lpstr>
      <vt:lpstr>t Slaatje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Firma Inforius</dc:creator>
  <cp:lastModifiedBy>Firma Inforius</cp:lastModifiedBy>
  <dcterms:created xsi:type="dcterms:W3CDTF">2020-03-16T10:17:36Z</dcterms:created>
  <dcterms:modified xsi:type="dcterms:W3CDTF">2020-05-23T10:46:49Z</dcterms:modified>
</cp:coreProperties>
</file>